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jonet\Documents\div\2023\"/>
    </mc:Choice>
  </mc:AlternateContent>
  <xr:revisionPtr revIDLastSave="0" documentId="13_ncr:1_{5640541A-53DD-4ECC-864E-A38C5698F62E}" xr6:coauthVersionLast="47" xr6:coauthVersionMax="47" xr10:uidLastSave="{00000000-0000-0000-0000-000000000000}"/>
  <bookViews>
    <workbookView xWindow="26325" yWindow="870" windowWidth="26325" windowHeight="29550" xr2:uid="{00000000-000D-0000-FFFF-FFFF00000000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4" i="1" l="1"/>
  <c r="D84" i="1"/>
  <c r="E78" i="1"/>
  <c r="D78" i="1"/>
  <c r="E71" i="1"/>
  <c r="D71" i="1"/>
  <c r="E68" i="1"/>
  <c r="D67" i="1"/>
  <c r="D68" i="1" s="1"/>
  <c r="D80" i="1" s="1"/>
  <c r="E65" i="1"/>
  <c r="D65" i="1"/>
  <c r="E59" i="1"/>
  <c r="D59" i="1"/>
  <c r="E52" i="1"/>
  <c r="D52" i="1"/>
  <c r="E46" i="1"/>
  <c r="D46" i="1"/>
  <c r="E43" i="1"/>
  <c r="D43" i="1"/>
  <c r="D36" i="1"/>
  <c r="E33" i="1"/>
  <c r="E34" i="1" s="1"/>
  <c r="E32" i="1"/>
  <c r="E36" i="1" s="1"/>
  <c r="E24" i="1"/>
  <c r="E80" i="1" s="1"/>
  <c r="D24" i="1"/>
  <c r="E16" i="1"/>
  <c r="E86" i="1" s="1"/>
  <c r="D16" i="1"/>
  <c r="E14" i="1"/>
  <c r="D14" i="1"/>
  <c r="E10" i="1"/>
  <c r="D10" i="1"/>
  <c r="D86" i="1" l="1"/>
</calcChain>
</file>

<file path=xl/sharedStrings.xml><?xml version="1.0" encoding="utf-8"?>
<sst xmlns="http://schemas.openxmlformats.org/spreadsheetml/2006/main" count="90" uniqueCount="88">
  <si>
    <t>Kontonr &amp; poster</t>
  </si>
  <si>
    <t>Tekst</t>
  </si>
  <si>
    <t>Budsjett2021</t>
  </si>
  <si>
    <t>Regnskap 2021</t>
  </si>
  <si>
    <t>DRIFTSINNTEKER</t>
  </si>
  <si>
    <t>annonseinntekter</t>
  </si>
  <si>
    <t>Annonseinntekter, avg.plikt. Høy sats</t>
  </si>
  <si>
    <t>Note1 Annonsesalget ble dårligere enn estimert, det skyldes nok ettervirkningene av koronaepedemien som førte til redusert annonsevilje</t>
  </si>
  <si>
    <t>Annonseinntekter, avgiftsfritt</t>
  </si>
  <si>
    <t>Eksterne annonseselgere</t>
  </si>
  <si>
    <t>Sum annonseinntekter</t>
  </si>
  <si>
    <t>offentlige tilskudd</t>
  </si>
  <si>
    <t>Tilskudd fra semesteravgiften</t>
  </si>
  <si>
    <t>Note2 Tildeling fra Velferdstinget</t>
  </si>
  <si>
    <t>Andre driftsinnteker</t>
  </si>
  <si>
    <t>Note3 Søknadsbaserte inntekter, i hovedsak stiftelsen fritt ord. De ble også søkt midler fra SiOs koronapott til å arrangere 75 års jubileum</t>
  </si>
  <si>
    <t>Sum offentlige tilskudd</t>
  </si>
  <si>
    <t>SUM DRIFTSINNTEKTER</t>
  </si>
  <si>
    <t>DRIFTSKOSTNADER</t>
  </si>
  <si>
    <t>Produksjonskostnader</t>
  </si>
  <si>
    <t xml:space="preserve">Trykkostander </t>
  </si>
  <si>
    <t>Note4 Avviket skyldes at det ble prodsusert to færre utgaver og fire magasin (bilag) ble redusert til ett jubileumsbilag</t>
  </si>
  <si>
    <t>Innbindingskostnader (årbok)</t>
  </si>
  <si>
    <t>Produksjonskostnader foto</t>
  </si>
  <si>
    <t>Sum produksjonskostnader</t>
  </si>
  <si>
    <t>Lønnskostnader</t>
  </si>
  <si>
    <t xml:space="preserve">Fastlønn ledelse </t>
  </si>
  <si>
    <t>Timelønn mellomledere</t>
  </si>
  <si>
    <t>Lønn journalister</t>
  </si>
  <si>
    <t>Lønn fotografer</t>
  </si>
  <si>
    <t>Lønn uttegnere</t>
  </si>
  <si>
    <t xml:space="preserve">Annonseprovison (20 %) </t>
  </si>
  <si>
    <t>Avsetning feriepenger</t>
  </si>
  <si>
    <t>Arbeidsgiveravgift</t>
  </si>
  <si>
    <t>Arbeidsgiveravgift av påløpte feriepenger</t>
  </si>
  <si>
    <t>Personalfest</t>
  </si>
  <si>
    <t>Note5 Det ble ikke arrangert personalfest i 2021, men et jubileumsarrangement for å markere 75-års jubileum er ført her.</t>
  </si>
  <si>
    <t>Sum lønnskostander</t>
  </si>
  <si>
    <t>Personalkostnader</t>
  </si>
  <si>
    <t>Gaver til ansatte</t>
  </si>
  <si>
    <t>Kantinekostnad (kaffe)</t>
  </si>
  <si>
    <t>Overtidsmat (mat til div. møter)</t>
  </si>
  <si>
    <t>Pensjonsforsikring (OTP)</t>
  </si>
  <si>
    <t>Annen personalkostnad</t>
  </si>
  <si>
    <t>Sum personalkostnad</t>
  </si>
  <si>
    <t>Distribusjonskostnader</t>
  </si>
  <si>
    <t>Distribusjon av papiravisa</t>
  </si>
  <si>
    <t>Sum distribusjonskostander</t>
  </si>
  <si>
    <t>Driftskostnader</t>
  </si>
  <si>
    <t>Div driftskosntader (Visma)</t>
  </si>
  <si>
    <t>Note6 Avviket skyldes at den nye nettsiden ikke ble lansert i 2021. Kostnaden til den er derfor 0.</t>
  </si>
  <si>
    <t>Programvareanskaffelser (USIT/IKT-UiO)</t>
  </si>
  <si>
    <t>Rep. Og vedlikehold av utstyr</t>
  </si>
  <si>
    <t>Sum driftskostnader</t>
  </si>
  <si>
    <t>Kontorkostnader</t>
  </si>
  <si>
    <t>Kontorrekvisitta</t>
  </si>
  <si>
    <t>Aviser, tidsskrifter, bøker o.l</t>
  </si>
  <si>
    <t>Smittevernsutstyr</t>
  </si>
  <si>
    <t>Telefonkostnader</t>
  </si>
  <si>
    <t>Porto</t>
  </si>
  <si>
    <t>Sum kontorkostander</t>
  </si>
  <si>
    <t>Eksterne tjenester</t>
  </si>
  <si>
    <t>Revisjonshonorar</t>
  </si>
  <si>
    <t>Regnskapshonorar</t>
  </si>
  <si>
    <t xml:space="preserve">Selvstendig næringsdrivende </t>
  </si>
  <si>
    <t>Note7 Utgifter til selstendige næringsdrivende som leverer tjenester, for eksempel tegninger og illustrasjoner som ikke kan gjøres inhouse</t>
  </si>
  <si>
    <t>Konsultenttjenester (spørreundersøkelser)</t>
  </si>
  <si>
    <t>Note8 Utgifter til spørreundersøkelse i samarbeid med NSO</t>
  </si>
  <si>
    <t>Sum eksterne tjenester</t>
  </si>
  <si>
    <t>Reisekostnader</t>
  </si>
  <si>
    <t>Reisekostnad, ikke oppg. Pliktig</t>
  </si>
  <si>
    <t>Note9 Avvik skyldes redusert reiseaktivitet i pga korona</t>
  </si>
  <si>
    <t>Sum reisekostnader</t>
  </si>
  <si>
    <t>Forsikringer</t>
  </si>
  <si>
    <t>Sum forsikringer</t>
  </si>
  <si>
    <t>Andre kostnader</t>
  </si>
  <si>
    <t>Styremøter</t>
  </si>
  <si>
    <t>Bank og kortgebyrer</t>
  </si>
  <si>
    <t>Øreavrunding</t>
  </si>
  <si>
    <t>Annen kostnad m/ fradrag</t>
  </si>
  <si>
    <t>Tap på fordringer fradragsberettiget</t>
  </si>
  <si>
    <t>Sum andre kostnader</t>
  </si>
  <si>
    <t>SUM DRIFTSKOSTNADER</t>
  </si>
  <si>
    <t>Finansposter</t>
  </si>
  <si>
    <t>Renter og annen finansinntekt</t>
  </si>
  <si>
    <t>Annen rentekostnad</t>
  </si>
  <si>
    <t>Sum finansposter</t>
  </si>
  <si>
    <t>ÅRSRESULTAT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</si>
</sst>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kr&quot;\ * #,##0.00_-;\-&quot;kr&quot;\ * #,##0.00_-;_-&quot;kr&quot;\ * &quot;-&quot;??_-;_-@_-"/>
    <numFmt numFmtId="164" formatCode="#,##0.00[$ kr]"/>
    <numFmt numFmtId="165" formatCode="_-&quot;kr&quot;\ * #,##0.00_-;\-&quot;kr&quot;\ * #,##0.00_-;_-&quot;kr&quot;\ * &quot;-&quot;??_-;_-@"/>
    <numFmt numFmtId="166" formatCode="_ &quot;kr&quot;\ * #,##0.00_ ;_ &quot;kr&quot;\ * \-#,##0.00_ ;_ &quot;kr&quot;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b/>
      <sz val="14"/>
      <name val="Calibri"/>
      <family val="2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6" fillId="0" borderId="9" xfId="0" applyFont="1" applyBorder="1" applyAlignment="1">
      <alignment horizontal="center"/>
    </xf>
    <xf numFmtId="164" fontId="6" fillId="0" borderId="10" xfId="0" applyNumberFormat="1" applyFont="1" applyBorder="1"/>
    <xf numFmtId="44" fontId="2" fillId="0" borderId="8" xfId="1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0" xfId="0" applyFont="1"/>
    <xf numFmtId="0" fontId="6" fillId="0" borderId="11" xfId="0" applyFont="1" applyBorder="1"/>
    <xf numFmtId="0" fontId="7" fillId="0" borderId="12" xfId="0" applyFont="1" applyBorder="1" applyAlignment="1">
      <alignment horizontal="center"/>
    </xf>
    <xf numFmtId="0" fontId="7" fillId="0" borderId="13" xfId="0" applyFont="1" applyBorder="1"/>
    <xf numFmtId="164" fontId="7" fillId="0" borderId="14" xfId="0" applyNumberFormat="1" applyFont="1" applyBorder="1"/>
    <xf numFmtId="44" fontId="2" fillId="0" borderId="15" xfId="1" applyFont="1" applyBorder="1"/>
    <xf numFmtId="0" fontId="6" fillId="0" borderId="13" xfId="0" applyFont="1" applyBorder="1"/>
    <xf numFmtId="164" fontId="6" fillId="0" borderId="14" xfId="0" applyNumberFormat="1" applyFont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/>
    <xf numFmtId="165" fontId="7" fillId="0" borderId="18" xfId="0" applyNumberFormat="1" applyFont="1" applyBorder="1"/>
    <xf numFmtId="165" fontId="7" fillId="0" borderId="14" xfId="0" applyNumberFormat="1" applyFont="1" applyBorder="1"/>
    <xf numFmtId="166" fontId="6" fillId="0" borderId="19" xfId="0" applyNumberFormat="1" applyFont="1" applyBorder="1"/>
    <xf numFmtId="166" fontId="7" fillId="0" borderId="14" xfId="0" applyNumberFormat="1" applyFont="1" applyBorder="1"/>
    <xf numFmtId="0" fontId="6" fillId="0" borderId="0" xfId="0" applyFont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0" fontId="7" fillId="0" borderId="0" xfId="0" applyFont="1"/>
    <xf numFmtId="164" fontId="7" fillId="0" borderId="10" xfId="0" applyNumberFormat="1" applyFont="1" applyBorder="1"/>
    <xf numFmtId="165" fontId="6" fillId="0" borderId="0" xfId="0" applyNumberFormat="1" applyFont="1"/>
    <xf numFmtId="165" fontId="7" fillId="0" borderId="13" xfId="0" applyNumberFormat="1" applyFont="1" applyBorder="1"/>
    <xf numFmtId="165" fontId="8" fillId="0" borderId="14" xfId="0" applyNumberFormat="1" applyFont="1" applyBorder="1"/>
    <xf numFmtId="0" fontId="6" fillId="0" borderId="12" xfId="0" applyFont="1" applyBorder="1" applyAlignment="1">
      <alignment horizontal="center"/>
    </xf>
    <xf numFmtId="0" fontId="7" fillId="0" borderId="20" xfId="0" applyFont="1" applyBorder="1"/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6" fillId="0" borderId="23" xfId="0" applyFont="1" applyBorder="1"/>
    <xf numFmtId="166" fontId="9" fillId="0" borderId="24" xfId="0" applyNumberFormat="1" applyFont="1" applyBorder="1"/>
    <xf numFmtId="44" fontId="10" fillId="0" borderId="15" xfId="1" applyFont="1" applyBorder="1"/>
    <xf numFmtId="44" fontId="4" fillId="0" borderId="25" xfId="1" applyFont="1" applyBorder="1" applyAlignment="1">
      <alignment horizontal="center" vertic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8"/>
  <sheetViews>
    <sheetView tabSelected="1" workbookViewId="0">
      <selection activeCell="G94" sqref="G94"/>
    </sheetView>
  </sheetViews>
  <sheetFormatPr baseColWidth="10" defaultColWidth="9.140625" defaultRowHeight="15" x14ac:dyDescent="0.25"/>
  <cols>
    <col min="1" max="1" width="1.42578125" customWidth="1"/>
    <col min="2" max="2" width="27.5703125" customWidth="1"/>
    <col min="3" max="3" width="26.85546875" customWidth="1"/>
    <col min="4" max="4" width="25.5703125" customWidth="1"/>
    <col min="5" max="5" width="21.28515625" customWidth="1"/>
    <col min="7" max="7" width="129.42578125" customWidth="1"/>
  </cols>
  <sheetData>
    <row r="1" spans="2:7" x14ac:dyDescent="0.25">
      <c r="B1" s="1"/>
      <c r="C1" s="1"/>
      <c r="D1" s="1"/>
      <c r="E1" s="1"/>
      <c r="F1" s="1"/>
    </row>
    <row r="2" spans="2:7" x14ac:dyDescent="0.25">
      <c r="B2" s="1"/>
      <c r="C2" s="1"/>
      <c r="D2" s="1"/>
      <c r="E2" s="1"/>
      <c r="F2" s="1"/>
    </row>
    <row r="3" spans="2:7" x14ac:dyDescent="0.25">
      <c r="B3" s="2" t="s">
        <v>0</v>
      </c>
      <c r="C3" s="3" t="s">
        <v>1</v>
      </c>
      <c r="D3" s="4" t="s">
        <v>2</v>
      </c>
      <c r="E3" s="5" t="s">
        <v>3</v>
      </c>
      <c r="F3" s="1"/>
    </row>
    <row r="4" spans="2:7" x14ac:dyDescent="0.25">
      <c r="B4" s="6"/>
      <c r="C4" s="7"/>
      <c r="D4" s="8"/>
      <c r="E4" s="42"/>
      <c r="F4" s="1"/>
    </row>
    <row r="5" spans="2:7" x14ac:dyDescent="0.25">
      <c r="B5" s="9" t="s">
        <v>4</v>
      </c>
      <c r="C5" s="1"/>
      <c r="D5" s="10"/>
      <c r="E5" s="11"/>
      <c r="F5" s="1"/>
    </row>
    <row r="6" spans="2:7" x14ac:dyDescent="0.25">
      <c r="B6" s="12" t="s">
        <v>5</v>
      </c>
      <c r="C6" s="1"/>
      <c r="D6" s="10"/>
      <c r="E6" s="11"/>
      <c r="F6" s="1"/>
    </row>
    <row r="7" spans="2:7" x14ac:dyDescent="0.25">
      <c r="B7" s="13">
        <v>3000</v>
      </c>
      <c r="C7" s="14" t="s">
        <v>6</v>
      </c>
      <c r="D7" s="10">
        <v>300000</v>
      </c>
      <c r="E7" s="11">
        <v>203458</v>
      </c>
      <c r="F7" s="1"/>
      <c r="G7" t="s">
        <v>7</v>
      </c>
    </row>
    <row r="8" spans="2:7" x14ac:dyDescent="0.25">
      <c r="B8" s="15">
        <v>3100</v>
      </c>
      <c r="C8" s="14" t="s">
        <v>8</v>
      </c>
      <c r="D8" s="10"/>
      <c r="E8" s="11"/>
      <c r="F8" s="1"/>
    </row>
    <row r="9" spans="2:7" x14ac:dyDescent="0.25">
      <c r="B9" s="15">
        <v>3700</v>
      </c>
      <c r="C9" s="14" t="s">
        <v>9</v>
      </c>
      <c r="D9" s="10">
        <v>150000</v>
      </c>
      <c r="E9" s="11">
        <v>128000</v>
      </c>
      <c r="F9" s="1"/>
    </row>
    <row r="10" spans="2:7" x14ac:dyDescent="0.25">
      <c r="B10" s="16" t="s">
        <v>10</v>
      </c>
      <c r="C10" s="17"/>
      <c r="D10" s="18">
        <f>SUM(D7:D9)</f>
        <v>450000</v>
      </c>
      <c r="E10" s="19">
        <f>SUM(E7:E9)</f>
        <v>331458</v>
      </c>
      <c r="F10" s="1"/>
    </row>
    <row r="11" spans="2:7" x14ac:dyDescent="0.25">
      <c r="B11" s="12" t="s">
        <v>11</v>
      </c>
      <c r="C11" s="1"/>
      <c r="D11" s="10"/>
      <c r="E11" s="11"/>
      <c r="F11" s="1"/>
    </row>
    <row r="12" spans="2:7" x14ac:dyDescent="0.25">
      <c r="B12" s="15">
        <v>3610</v>
      </c>
      <c r="C12" s="14" t="s">
        <v>12</v>
      </c>
      <c r="D12" s="10">
        <v>3400000</v>
      </c>
      <c r="E12" s="11">
        <v>3250000</v>
      </c>
      <c r="F12" s="1"/>
      <c r="G12" t="s">
        <v>13</v>
      </c>
    </row>
    <row r="13" spans="2:7" x14ac:dyDescent="0.25">
      <c r="B13" s="15">
        <v>3900</v>
      </c>
      <c r="C13" s="14" t="s">
        <v>14</v>
      </c>
      <c r="D13" s="10">
        <v>150000</v>
      </c>
      <c r="E13" s="11">
        <v>121000</v>
      </c>
      <c r="F13" s="1"/>
      <c r="G13" t="s">
        <v>15</v>
      </c>
    </row>
    <row r="14" spans="2:7" x14ac:dyDescent="0.25">
      <c r="B14" s="16" t="s">
        <v>16</v>
      </c>
      <c r="C14" s="20"/>
      <c r="D14" s="21">
        <f t="shared" ref="D14:E14" si="0">SUM(D12:D13)</f>
        <v>3550000</v>
      </c>
      <c r="E14" s="11">
        <f t="shared" si="0"/>
        <v>3371000</v>
      </c>
      <c r="F14" s="1"/>
    </row>
    <row r="15" spans="2:7" x14ac:dyDescent="0.25">
      <c r="B15" s="15"/>
      <c r="C15" s="1"/>
      <c r="D15" s="10"/>
      <c r="E15" s="11"/>
      <c r="F15" s="1"/>
    </row>
    <row r="16" spans="2:7" ht="15.75" thickBot="1" x14ac:dyDescent="0.3">
      <c r="B16" s="22" t="s">
        <v>17</v>
      </c>
      <c r="C16" s="23"/>
      <c r="D16" s="24">
        <f t="shared" ref="D16:E16" si="1">D14+D10</f>
        <v>4000000</v>
      </c>
      <c r="E16" s="19">
        <f t="shared" si="1"/>
        <v>3702458</v>
      </c>
      <c r="F16" s="1"/>
    </row>
    <row r="17" spans="2:7" x14ac:dyDescent="0.25">
      <c r="B17" s="15"/>
      <c r="C17" s="1"/>
      <c r="D17" s="10"/>
      <c r="E17" s="11"/>
      <c r="F17" s="1"/>
    </row>
    <row r="18" spans="2:7" x14ac:dyDescent="0.25">
      <c r="B18" s="12" t="s">
        <v>18</v>
      </c>
      <c r="C18" s="1"/>
      <c r="D18" s="10"/>
      <c r="E18" s="11"/>
      <c r="F18" s="1"/>
    </row>
    <row r="19" spans="2:7" x14ac:dyDescent="0.25">
      <c r="B19" s="12" t="s">
        <v>19</v>
      </c>
      <c r="C19" s="1"/>
      <c r="D19" s="10"/>
      <c r="E19" s="11"/>
      <c r="F19" s="1"/>
    </row>
    <row r="20" spans="2:7" x14ac:dyDescent="0.25">
      <c r="B20" s="15">
        <v>4400</v>
      </c>
      <c r="C20" s="14" t="s">
        <v>20</v>
      </c>
      <c r="D20" s="10">
        <v>629000</v>
      </c>
      <c r="E20" s="11">
        <v>564905</v>
      </c>
      <c r="F20" s="1"/>
      <c r="G20" t="s">
        <v>21</v>
      </c>
    </row>
    <row r="21" spans="2:7" x14ac:dyDescent="0.25">
      <c r="B21" s="15">
        <v>4401</v>
      </c>
      <c r="C21" s="14" t="s">
        <v>22</v>
      </c>
      <c r="D21" s="10">
        <v>0</v>
      </c>
      <c r="E21" s="11">
        <v>0</v>
      </c>
      <c r="F21" s="1"/>
    </row>
    <row r="22" spans="2:7" x14ac:dyDescent="0.25">
      <c r="B22" s="15">
        <v>4403</v>
      </c>
      <c r="C22" s="14" t="s">
        <v>19</v>
      </c>
      <c r="D22" s="10">
        <v>0</v>
      </c>
      <c r="E22" s="11">
        <v>0</v>
      </c>
      <c r="F22" s="1"/>
    </row>
    <row r="23" spans="2:7" x14ac:dyDescent="0.25">
      <c r="B23" s="15">
        <v>4404</v>
      </c>
      <c r="C23" s="14" t="s">
        <v>23</v>
      </c>
      <c r="D23" s="10">
        <v>4000</v>
      </c>
      <c r="E23" s="11">
        <v>0</v>
      </c>
      <c r="F23" s="1"/>
    </row>
    <row r="24" spans="2:7" x14ac:dyDescent="0.25">
      <c r="B24" s="16" t="s">
        <v>24</v>
      </c>
      <c r="C24" s="17"/>
      <c r="D24" s="25">
        <f t="shared" ref="D24:E24" si="2">SUM(D20:D23)</f>
        <v>633000</v>
      </c>
      <c r="E24" s="19">
        <f t="shared" si="2"/>
        <v>564905</v>
      </c>
      <c r="F24" s="1"/>
    </row>
    <row r="25" spans="2:7" x14ac:dyDescent="0.25">
      <c r="B25" s="12" t="s">
        <v>25</v>
      </c>
      <c r="C25" s="1"/>
      <c r="D25" s="10"/>
      <c r="E25" s="11"/>
      <c r="F25" s="1"/>
    </row>
    <row r="26" spans="2:7" x14ac:dyDescent="0.25">
      <c r="B26" s="13">
        <v>5000</v>
      </c>
      <c r="C26" s="14" t="s">
        <v>26</v>
      </c>
      <c r="D26" s="10">
        <v>815994</v>
      </c>
      <c r="E26" s="11">
        <v>856614</v>
      </c>
      <c r="F26" s="1"/>
    </row>
    <row r="27" spans="2:7" x14ac:dyDescent="0.25">
      <c r="B27" s="13">
        <v>5010</v>
      </c>
      <c r="C27" s="14" t="s">
        <v>27</v>
      </c>
      <c r="D27" s="26">
        <v>440000</v>
      </c>
      <c r="E27" s="11">
        <v>434700</v>
      </c>
      <c r="F27" s="1"/>
    </row>
    <row r="28" spans="2:7" x14ac:dyDescent="0.25">
      <c r="B28" s="13"/>
      <c r="C28" s="14" t="s">
        <v>28</v>
      </c>
      <c r="D28" s="10">
        <v>220000</v>
      </c>
      <c r="E28" s="11">
        <v>225900</v>
      </c>
      <c r="F28" s="1"/>
    </row>
    <row r="29" spans="2:7" x14ac:dyDescent="0.25">
      <c r="B29" s="13">
        <v>5020</v>
      </c>
      <c r="C29" s="14" t="s">
        <v>29</v>
      </c>
      <c r="D29" s="10">
        <v>160000</v>
      </c>
      <c r="E29" s="11">
        <v>160330</v>
      </c>
      <c r="F29" s="1"/>
    </row>
    <row r="30" spans="2:7" x14ac:dyDescent="0.25">
      <c r="B30" s="13"/>
      <c r="C30" s="14" t="s">
        <v>30</v>
      </c>
      <c r="D30" s="10">
        <v>40000</v>
      </c>
      <c r="E30" s="11">
        <v>66500</v>
      </c>
      <c r="F30" s="1"/>
    </row>
    <row r="31" spans="2:7" x14ac:dyDescent="0.25">
      <c r="B31" s="13">
        <v>5030</v>
      </c>
      <c r="C31" s="14" t="s">
        <v>31</v>
      </c>
      <c r="D31" s="10">
        <v>70000</v>
      </c>
      <c r="E31" s="11">
        <v>40691.599999999999</v>
      </c>
      <c r="F31" s="1"/>
    </row>
    <row r="32" spans="2:7" x14ac:dyDescent="0.25">
      <c r="B32" s="13">
        <v>5180</v>
      </c>
      <c r="C32" s="14" t="s">
        <v>32</v>
      </c>
      <c r="D32" s="10">
        <v>211265</v>
      </c>
      <c r="E32" s="11">
        <f>(E26+E27+E28+E29+E30)*0.121</f>
        <v>211029.32399999999</v>
      </c>
      <c r="F32" s="1"/>
    </row>
    <row r="33" spans="2:7" x14ac:dyDescent="0.25">
      <c r="B33" s="13">
        <v>5400</v>
      </c>
      <c r="C33" s="14" t="s">
        <v>33</v>
      </c>
      <c r="D33" s="10">
        <v>246185</v>
      </c>
      <c r="E33" s="11">
        <f>(E26+E27+E28+E29+E30)*0.141</f>
        <v>245910.20399999997</v>
      </c>
      <c r="F33" s="1"/>
    </row>
    <row r="34" spans="2:7" x14ac:dyDescent="0.25">
      <c r="B34" s="13">
        <v>5405</v>
      </c>
      <c r="C34" s="14" t="s">
        <v>34</v>
      </c>
      <c r="D34" s="10">
        <v>29788</v>
      </c>
      <c r="E34" s="11">
        <f>E33*0.141</f>
        <v>34673.338763999993</v>
      </c>
      <c r="F34" s="1"/>
    </row>
    <row r="35" spans="2:7" x14ac:dyDescent="0.25">
      <c r="B35" s="13">
        <v>5940</v>
      </c>
      <c r="C35" s="14" t="s">
        <v>35</v>
      </c>
      <c r="D35" s="10">
        <v>5000</v>
      </c>
      <c r="E35" s="11">
        <v>20440</v>
      </c>
      <c r="F35" s="1"/>
      <c r="G35" t="s">
        <v>36</v>
      </c>
    </row>
    <row r="36" spans="2:7" x14ac:dyDescent="0.25">
      <c r="B36" s="16" t="s">
        <v>37</v>
      </c>
      <c r="C36" s="17"/>
      <c r="D36" s="27">
        <f t="shared" ref="D36" si="3">SUM(D26:D35)</f>
        <v>2238232</v>
      </c>
      <c r="E36" s="19">
        <f t="shared" ref="E36" si="4">SUM(E26:E35)</f>
        <v>2296788.4667640002</v>
      </c>
      <c r="F36" s="1"/>
    </row>
    <row r="37" spans="2:7" x14ac:dyDescent="0.25">
      <c r="B37" s="12" t="s">
        <v>38</v>
      </c>
      <c r="C37" s="28"/>
      <c r="D37" s="29"/>
      <c r="E37" s="11"/>
      <c r="F37" s="1"/>
    </row>
    <row r="38" spans="2:7" x14ac:dyDescent="0.25">
      <c r="B38" s="13">
        <v>5900</v>
      </c>
      <c r="C38" s="14" t="s">
        <v>39</v>
      </c>
      <c r="D38" s="10">
        <v>0</v>
      </c>
      <c r="E38" s="11">
        <v>0</v>
      </c>
      <c r="F38" s="1"/>
    </row>
    <row r="39" spans="2:7" x14ac:dyDescent="0.25">
      <c r="B39" s="13">
        <v>5910</v>
      </c>
      <c r="C39" s="14" t="s">
        <v>40</v>
      </c>
      <c r="D39" s="10">
        <v>2000</v>
      </c>
      <c r="E39" s="11">
        <v>0</v>
      </c>
      <c r="F39" s="1"/>
    </row>
    <row r="40" spans="2:7" x14ac:dyDescent="0.25">
      <c r="B40" s="13">
        <v>5915</v>
      </c>
      <c r="C40" s="14" t="s">
        <v>41</v>
      </c>
      <c r="D40" s="10">
        <v>10000</v>
      </c>
      <c r="E40" s="11">
        <v>695</v>
      </c>
      <c r="F40" s="1"/>
    </row>
    <row r="41" spans="2:7" x14ac:dyDescent="0.25">
      <c r="B41" s="13">
        <v>5930</v>
      </c>
      <c r="C41" s="14" t="s">
        <v>42</v>
      </c>
      <c r="D41" s="10">
        <v>20000</v>
      </c>
      <c r="E41" s="11">
        <v>21489</v>
      </c>
      <c r="F41" s="1"/>
    </row>
    <row r="42" spans="2:7" x14ac:dyDescent="0.25">
      <c r="B42" s="13">
        <v>5990</v>
      </c>
      <c r="C42" s="14" t="s">
        <v>43</v>
      </c>
      <c r="D42" s="10">
        <v>8000</v>
      </c>
      <c r="E42" s="11">
        <v>2480</v>
      </c>
      <c r="F42" s="1"/>
    </row>
    <row r="43" spans="2:7" x14ac:dyDescent="0.25">
      <c r="B43" s="16" t="s">
        <v>44</v>
      </c>
      <c r="C43" s="17"/>
      <c r="D43" s="25">
        <f t="shared" ref="D43:E43" si="5">SUM(D38:D42)</f>
        <v>40000</v>
      </c>
      <c r="E43" s="19">
        <f t="shared" si="5"/>
        <v>24664</v>
      </c>
      <c r="F43" s="1"/>
    </row>
    <row r="44" spans="2:7" x14ac:dyDescent="0.25">
      <c r="B44" s="12" t="s">
        <v>45</v>
      </c>
      <c r="C44" s="30"/>
      <c r="D44" s="31"/>
      <c r="E44" s="11"/>
      <c r="F44" s="1"/>
    </row>
    <row r="45" spans="2:7" x14ac:dyDescent="0.25">
      <c r="B45" s="13">
        <v>6100</v>
      </c>
      <c r="C45" s="14" t="s">
        <v>46</v>
      </c>
      <c r="D45" s="10">
        <v>408000</v>
      </c>
      <c r="E45" s="11">
        <v>394954.2</v>
      </c>
      <c r="F45" s="1"/>
    </row>
    <row r="46" spans="2:7" x14ac:dyDescent="0.25">
      <c r="B46" s="16" t="s">
        <v>47</v>
      </c>
      <c r="C46" s="20"/>
      <c r="D46" s="25">
        <f t="shared" ref="D46" si="6">SUM(D45)</f>
        <v>408000</v>
      </c>
      <c r="E46" s="19">
        <f t="shared" ref="E46" si="7">SUM(E45)</f>
        <v>394954.2</v>
      </c>
      <c r="F46" s="1"/>
    </row>
    <row r="47" spans="2:7" x14ac:dyDescent="0.25">
      <c r="B47" s="12" t="s">
        <v>48</v>
      </c>
      <c r="C47" s="1"/>
      <c r="D47" s="10"/>
      <c r="E47" s="11"/>
      <c r="F47" s="1"/>
    </row>
    <row r="48" spans="2:7" x14ac:dyDescent="0.25">
      <c r="B48" s="13">
        <v>6550</v>
      </c>
      <c r="C48" s="14" t="s">
        <v>49</v>
      </c>
      <c r="D48" s="10">
        <v>123076</v>
      </c>
      <c r="E48" s="11">
        <v>23076</v>
      </c>
      <c r="F48" s="1"/>
      <c r="G48" t="s">
        <v>50</v>
      </c>
    </row>
    <row r="49" spans="2:7" x14ac:dyDescent="0.25">
      <c r="B49" s="13">
        <v>6552</v>
      </c>
      <c r="C49" s="14" t="s">
        <v>51</v>
      </c>
      <c r="D49" s="10">
        <v>155000</v>
      </c>
      <c r="E49" s="11">
        <v>139958.34</v>
      </c>
      <c r="F49" s="1"/>
    </row>
    <row r="50" spans="2:7" x14ac:dyDescent="0.25">
      <c r="B50" s="13">
        <v>6620</v>
      </c>
      <c r="C50" s="14" t="s">
        <v>52</v>
      </c>
      <c r="D50" s="10">
        <v>5000</v>
      </c>
      <c r="E50" s="11">
        <v>0</v>
      </c>
      <c r="F50" s="1"/>
    </row>
    <row r="51" spans="2:7" x14ac:dyDescent="0.25">
      <c r="B51" s="13"/>
      <c r="C51" s="14"/>
      <c r="D51" s="10"/>
      <c r="E51" s="11"/>
      <c r="F51" s="1"/>
    </row>
    <row r="52" spans="2:7" x14ac:dyDescent="0.25">
      <c r="B52" s="16" t="s">
        <v>53</v>
      </c>
      <c r="C52" s="17"/>
      <c r="D52" s="25">
        <f>SUM(D48:D51)</f>
        <v>283076</v>
      </c>
      <c r="E52" s="19">
        <f>SUM(E48:E51)</f>
        <v>163034.34</v>
      </c>
      <c r="F52" s="1"/>
    </row>
    <row r="53" spans="2:7" x14ac:dyDescent="0.25">
      <c r="B53" s="12" t="s">
        <v>54</v>
      </c>
      <c r="C53" s="14"/>
      <c r="D53" s="10"/>
      <c r="E53" s="11"/>
      <c r="F53" s="1"/>
    </row>
    <row r="54" spans="2:7" x14ac:dyDescent="0.25">
      <c r="B54" s="13">
        <v>6800</v>
      </c>
      <c r="C54" s="14" t="s">
        <v>55</v>
      </c>
      <c r="D54" s="10">
        <v>2000</v>
      </c>
      <c r="E54" s="11">
        <v>0</v>
      </c>
      <c r="F54" s="1"/>
    </row>
    <row r="55" spans="2:7" x14ac:dyDescent="0.25">
      <c r="B55" s="13">
        <v>6840</v>
      </c>
      <c r="C55" s="14" t="s">
        <v>56</v>
      </c>
      <c r="D55" s="10">
        <v>5000</v>
      </c>
      <c r="E55" s="11">
        <v>0</v>
      </c>
      <c r="F55" s="1"/>
    </row>
    <row r="56" spans="2:7" x14ac:dyDescent="0.25">
      <c r="B56" s="13">
        <v>6870</v>
      </c>
      <c r="C56" s="14" t="s">
        <v>57</v>
      </c>
      <c r="D56" s="10">
        <v>10000</v>
      </c>
      <c r="E56" s="11">
        <v>6163.8</v>
      </c>
      <c r="F56" s="1"/>
    </row>
    <row r="57" spans="2:7" x14ac:dyDescent="0.25">
      <c r="B57" s="13">
        <v>6900</v>
      </c>
      <c r="C57" s="14" t="s">
        <v>58</v>
      </c>
      <c r="D57" s="10">
        <v>2500</v>
      </c>
      <c r="E57" s="11">
        <v>2048</v>
      </c>
      <c r="F57" s="1"/>
    </row>
    <row r="58" spans="2:7" x14ac:dyDescent="0.25">
      <c r="B58" s="13">
        <v>6940</v>
      </c>
      <c r="C58" s="14" t="s">
        <v>59</v>
      </c>
      <c r="D58" s="10">
        <v>6000</v>
      </c>
      <c r="E58" s="11">
        <v>3920</v>
      </c>
      <c r="F58" s="1"/>
    </row>
    <row r="59" spans="2:7" x14ac:dyDescent="0.25">
      <c r="B59" s="16" t="s">
        <v>60</v>
      </c>
      <c r="C59" s="17"/>
      <c r="D59" s="25">
        <f t="shared" ref="D59:E59" si="8">SUM(D54:D58)</f>
        <v>25500</v>
      </c>
      <c r="E59" s="19">
        <f t="shared" si="8"/>
        <v>12131.8</v>
      </c>
      <c r="F59" s="1"/>
    </row>
    <row r="60" spans="2:7" x14ac:dyDescent="0.25">
      <c r="B60" s="12" t="s">
        <v>61</v>
      </c>
      <c r="C60" s="32"/>
      <c r="D60" s="10"/>
      <c r="E60" s="11"/>
      <c r="F60" s="1"/>
    </row>
    <row r="61" spans="2:7" x14ac:dyDescent="0.25">
      <c r="B61" s="13">
        <v>6700</v>
      </c>
      <c r="C61" s="32" t="s">
        <v>62</v>
      </c>
      <c r="D61" s="10">
        <v>23500</v>
      </c>
      <c r="E61" s="11">
        <v>29500</v>
      </c>
      <c r="F61" s="1"/>
    </row>
    <row r="62" spans="2:7" x14ac:dyDescent="0.25">
      <c r="B62" s="13">
        <v>6705</v>
      </c>
      <c r="C62" s="32" t="s">
        <v>63</v>
      </c>
      <c r="D62" s="10">
        <v>95000</v>
      </c>
      <c r="E62" s="11">
        <v>98257</v>
      </c>
      <c r="F62" s="1"/>
    </row>
    <row r="63" spans="2:7" x14ac:dyDescent="0.25">
      <c r="B63" s="13">
        <v>6740</v>
      </c>
      <c r="C63" s="32" t="s">
        <v>64</v>
      </c>
      <c r="D63" s="10">
        <v>50000</v>
      </c>
      <c r="E63" s="11">
        <v>48187</v>
      </c>
      <c r="F63" s="1"/>
      <c r="G63" t="s">
        <v>65</v>
      </c>
    </row>
    <row r="64" spans="2:7" x14ac:dyDescent="0.25">
      <c r="B64" s="13">
        <v>6770</v>
      </c>
      <c r="C64" s="32" t="s">
        <v>66</v>
      </c>
      <c r="D64" s="10">
        <v>60000</v>
      </c>
      <c r="E64" s="11">
        <v>37500</v>
      </c>
      <c r="F64" s="1"/>
      <c r="G64" t="s">
        <v>67</v>
      </c>
    </row>
    <row r="65" spans="2:7" x14ac:dyDescent="0.25">
      <c r="B65" s="16" t="s">
        <v>68</v>
      </c>
      <c r="C65" s="33"/>
      <c r="D65" s="25">
        <f t="shared" ref="D65:E65" si="9">SUM(D61:D64)</f>
        <v>228500</v>
      </c>
      <c r="E65" s="19">
        <f t="shared" si="9"/>
        <v>213444</v>
      </c>
      <c r="F65" s="1"/>
    </row>
    <row r="66" spans="2:7" x14ac:dyDescent="0.25">
      <c r="B66" s="12" t="s">
        <v>69</v>
      </c>
      <c r="C66" s="14"/>
      <c r="D66" s="10"/>
      <c r="E66" s="11"/>
      <c r="F66" s="1"/>
    </row>
    <row r="67" spans="2:7" x14ac:dyDescent="0.25">
      <c r="B67" s="13">
        <v>7140</v>
      </c>
      <c r="C67" s="14" t="s">
        <v>70</v>
      </c>
      <c r="D67" s="10">
        <f>60000</f>
        <v>60000</v>
      </c>
      <c r="E67" s="11">
        <v>3918.7</v>
      </c>
      <c r="F67" s="1"/>
      <c r="G67" t="s">
        <v>71</v>
      </c>
    </row>
    <row r="68" spans="2:7" x14ac:dyDescent="0.25">
      <c r="B68" s="16" t="s">
        <v>72</v>
      </c>
      <c r="C68" s="17"/>
      <c r="D68" s="34">
        <f t="shared" ref="D68" si="10">SUM(D67)</f>
        <v>60000</v>
      </c>
      <c r="E68" s="11">
        <f t="shared" ref="E68" si="11">SUM(E67)</f>
        <v>3918.7</v>
      </c>
      <c r="F68" s="1"/>
    </row>
    <row r="69" spans="2:7" x14ac:dyDescent="0.25">
      <c r="B69" s="12" t="s">
        <v>73</v>
      </c>
      <c r="C69" s="14"/>
      <c r="D69" s="10"/>
      <c r="E69" s="11"/>
      <c r="F69" s="1"/>
    </row>
    <row r="70" spans="2:7" x14ac:dyDescent="0.25">
      <c r="B70" s="13">
        <v>7500</v>
      </c>
      <c r="C70" s="14" t="s">
        <v>73</v>
      </c>
      <c r="D70" s="10">
        <v>11500</v>
      </c>
      <c r="E70" s="11">
        <v>11500</v>
      </c>
      <c r="F70" s="1"/>
    </row>
    <row r="71" spans="2:7" x14ac:dyDescent="0.25">
      <c r="B71" s="16" t="s">
        <v>74</v>
      </c>
      <c r="C71" s="17"/>
      <c r="D71" s="34">
        <f t="shared" ref="D71:E71" si="12">SUM(D70)</f>
        <v>11500</v>
      </c>
      <c r="E71" s="11">
        <f t="shared" si="12"/>
        <v>11500</v>
      </c>
      <c r="F71" s="1"/>
    </row>
    <row r="72" spans="2:7" x14ac:dyDescent="0.25">
      <c r="B72" s="12" t="s">
        <v>75</v>
      </c>
      <c r="C72" s="14"/>
      <c r="D72" s="10"/>
      <c r="E72" s="11">
        <v>0</v>
      </c>
      <c r="F72" s="1"/>
    </row>
    <row r="73" spans="2:7" x14ac:dyDescent="0.25">
      <c r="B73" s="13">
        <v>7710</v>
      </c>
      <c r="C73" s="14" t="s">
        <v>76</v>
      </c>
      <c r="D73" s="10">
        <v>0</v>
      </c>
      <c r="E73" s="11">
        <v>0</v>
      </c>
      <c r="F73" s="1"/>
    </row>
    <row r="74" spans="2:7" x14ac:dyDescent="0.25">
      <c r="B74" s="13">
        <v>7770</v>
      </c>
      <c r="C74" s="14" t="s">
        <v>77</v>
      </c>
      <c r="D74" s="10">
        <v>2000</v>
      </c>
      <c r="E74" s="11">
        <v>1763.82</v>
      </c>
      <c r="F74" s="1"/>
    </row>
    <row r="75" spans="2:7" x14ac:dyDescent="0.25">
      <c r="B75" s="13">
        <v>7771</v>
      </c>
      <c r="C75" s="14" t="s">
        <v>78</v>
      </c>
      <c r="D75" s="10">
        <v>20</v>
      </c>
      <c r="E75" s="11">
        <v>0</v>
      </c>
      <c r="F75" s="1"/>
    </row>
    <row r="76" spans="2:7" x14ac:dyDescent="0.25">
      <c r="B76" s="13">
        <v>7780</v>
      </c>
      <c r="C76" s="14" t="s">
        <v>79</v>
      </c>
      <c r="D76" s="10">
        <v>15000</v>
      </c>
      <c r="E76" s="11">
        <v>0</v>
      </c>
      <c r="F76" s="1"/>
    </row>
    <row r="77" spans="2:7" x14ac:dyDescent="0.25">
      <c r="B77" s="15">
        <v>7830</v>
      </c>
      <c r="C77" s="14" t="s">
        <v>80</v>
      </c>
      <c r="D77" s="10">
        <v>4000</v>
      </c>
      <c r="E77" s="11">
        <v>0</v>
      </c>
      <c r="F77" s="1"/>
    </row>
    <row r="78" spans="2:7" x14ac:dyDescent="0.25">
      <c r="B78" s="16" t="s">
        <v>81</v>
      </c>
      <c r="C78" s="17"/>
      <c r="D78" s="25">
        <f t="shared" ref="D78:E78" si="13">SUM(D73:D77)</f>
        <v>21020</v>
      </c>
      <c r="E78" s="11">
        <f t="shared" si="13"/>
        <v>1763.82</v>
      </c>
      <c r="F78" s="1"/>
    </row>
    <row r="79" spans="2:7" x14ac:dyDescent="0.25">
      <c r="B79" s="15"/>
      <c r="C79" s="1"/>
      <c r="D79" s="10"/>
      <c r="E79" s="11"/>
      <c r="F79" s="1"/>
    </row>
    <row r="80" spans="2:7" x14ac:dyDescent="0.25">
      <c r="B80" s="35" t="s">
        <v>82</v>
      </c>
      <c r="C80" s="20"/>
      <c r="D80" s="25">
        <f>D24+D36+D43+D46+D52+D59+D65+D68+D71+D78</f>
        <v>3948828</v>
      </c>
      <c r="E80" s="11">
        <f>E24+E36+E43+E46+E52+E59+E65+E68+E71+E78</f>
        <v>3687104.3267640001</v>
      </c>
      <c r="F80" s="1"/>
    </row>
    <row r="81" spans="2:6" x14ac:dyDescent="0.25">
      <c r="B81" s="9" t="s">
        <v>83</v>
      </c>
      <c r="C81" s="36"/>
      <c r="D81" s="31"/>
      <c r="E81" s="11"/>
      <c r="F81" s="1"/>
    </row>
    <row r="82" spans="2:6" x14ac:dyDescent="0.25">
      <c r="B82" s="13">
        <v>8050</v>
      </c>
      <c r="C82" s="14" t="s">
        <v>84</v>
      </c>
      <c r="D82" s="10"/>
      <c r="E82" s="11"/>
      <c r="F82" s="1"/>
    </row>
    <row r="83" spans="2:6" x14ac:dyDescent="0.25">
      <c r="B83" s="13">
        <v>8150</v>
      </c>
      <c r="C83" s="14" t="s">
        <v>85</v>
      </c>
      <c r="D83" s="10"/>
      <c r="E83" s="11"/>
      <c r="F83" s="1"/>
    </row>
    <row r="84" spans="2:6" x14ac:dyDescent="0.25">
      <c r="B84" s="16" t="s">
        <v>86</v>
      </c>
      <c r="C84" s="17"/>
      <c r="D84" s="25">
        <f t="shared" ref="D84" si="14">SUM(D82:D83)</f>
        <v>0</v>
      </c>
      <c r="E84" s="19">
        <f t="shared" ref="E84" si="15">SUM(E82:E83)</f>
        <v>0</v>
      </c>
      <c r="F84" s="1"/>
    </row>
    <row r="85" spans="2:6" x14ac:dyDescent="0.25">
      <c r="B85" s="37"/>
      <c r="C85" s="30"/>
      <c r="D85" s="31"/>
      <c r="E85" s="11"/>
      <c r="F85" s="1"/>
    </row>
    <row r="86" spans="2:6" ht="18.75" x14ac:dyDescent="0.3">
      <c r="B86" s="38" t="s">
        <v>87</v>
      </c>
      <c r="C86" s="39"/>
      <c r="D86" s="40">
        <f>D16-D80-D84</f>
        <v>51172</v>
      </c>
      <c r="E86" s="41">
        <f>E16-E80-E84</f>
        <v>15353.673235999886</v>
      </c>
      <c r="F86" s="1"/>
    </row>
    <row r="87" spans="2:6" x14ac:dyDescent="0.25">
      <c r="B87" s="1"/>
      <c r="C87" s="1"/>
      <c r="D87" s="1"/>
      <c r="E87" s="1"/>
      <c r="F87" s="1"/>
    </row>
    <row r="88" spans="2:6" x14ac:dyDescent="0.25">
      <c r="B88" s="1"/>
      <c r="C88" s="1"/>
      <c r="D88" s="1"/>
      <c r="E88" s="1"/>
      <c r="F88" s="1"/>
    </row>
  </sheetData>
  <mergeCells count="4">
    <mergeCell ref="B3:B4"/>
    <mergeCell ref="C3:C4"/>
    <mergeCell ref="D3:D4"/>
    <mergeCell ref="E3:E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5AB2C35A3E6E4A9F56AB3AF8CBB469" ma:contentTypeVersion="16" ma:contentTypeDescription="Opprett et nytt dokument." ma:contentTypeScope="" ma:versionID="bcc2be7997fbfe5cdb8bdfe30242d597">
  <xsd:schema xmlns:xsd="http://www.w3.org/2001/XMLSchema" xmlns:xs="http://www.w3.org/2001/XMLSchema" xmlns:p="http://schemas.microsoft.com/office/2006/metadata/properties" xmlns:ns2="cc603450-b882-4f18-a9aa-2c356ea12b90" xmlns:ns3="aa9800fa-2173-4cae-b2cc-1f763c0bbbfc" targetNamespace="http://schemas.microsoft.com/office/2006/metadata/properties" ma:root="true" ma:fieldsID="8663018c31a1074993df6cae0740c861" ns2:_="" ns3:_="">
    <xsd:import namespace="cc603450-b882-4f18-a9aa-2c356ea12b90"/>
    <xsd:import namespace="aa9800fa-2173-4cae-b2cc-1f763c0bb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03450-b882-4f18-a9aa-2c356ea12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c22fd018-c39b-462c-89de-126a365ef1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800fa-2173-4cae-b2cc-1f763c0bbbf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101a037-1bed-41c9-895a-248e9370d4cf}" ma:internalName="TaxCatchAll" ma:showField="CatchAllData" ma:web="aa9800fa-2173-4cae-b2cc-1f763c0bb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308B04-B9EE-45B4-B2BB-4C4AFC66F39C}"/>
</file>

<file path=customXml/itemProps2.xml><?xml version="1.0" encoding="utf-8"?>
<ds:datastoreItem xmlns:ds="http://schemas.openxmlformats.org/officeDocument/2006/customXml" ds:itemID="{7F83BC7B-53C0-4983-BE8E-23C8F9DAEE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 Trovåg</dc:creator>
  <cp:lastModifiedBy>Jone Trovåg</cp:lastModifiedBy>
  <dcterms:created xsi:type="dcterms:W3CDTF">2015-06-05T18:17:20Z</dcterms:created>
  <dcterms:modified xsi:type="dcterms:W3CDTF">2022-09-11T21:18:28Z</dcterms:modified>
</cp:coreProperties>
</file>