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et\Documents\div\2023\"/>
    </mc:Choice>
  </mc:AlternateContent>
  <xr:revisionPtr revIDLastSave="0" documentId="13_ncr:1_{956EE507-95AB-4180-B9C9-4BE6E26534CC}" xr6:coauthVersionLast="47" xr6:coauthVersionMax="47" xr10:uidLastSave="{00000000-0000-0000-0000-000000000000}"/>
  <bookViews>
    <workbookView xWindow="26325" yWindow="870" windowWidth="26325" windowHeight="29550" xr2:uid="{00000000-000D-0000-FFFF-FFFF00000000}"/>
  </bookViews>
  <sheets>
    <sheet name="Ar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D34" i="1" s="1"/>
  <c r="D32" i="1"/>
  <c r="D84" i="1"/>
  <c r="D78" i="1"/>
  <c r="D71" i="1"/>
  <c r="D67" i="1"/>
  <c r="D68" i="1" s="1"/>
  <c r="D65" i="1"/>
  <c r="D59" i="1"/>
  <c r="D52" i="1"/>
  <c r="D46" i="1"/>
  <c r="D43" i="1"/>
  <c r="D24" i="1"/>
  <c r="D14" i="1"/>
  <c r="D10" i="1"/>
  <c r="D36" i="1" l="1"/>
  <c r="D80" i="1" s="1"/>
  <c r="D16" i="1"/>
  <c r="D86" i="1" l="1"/>
</calcChain>
</file>

<file path=xl/sharedStrings.xml><?xml version="1.0" encoding="utf-8"?>
<sst xmlns="http://schemas.openxmlformats.org/spreadsheetml/2006/main" count="80" uniqueCount="78">
  <si>
    <t>Kontonr &amp; poster</t>
  </si>
  <si>
    <t>Tekst</t>
  </si>
  <si>
    <t>DRIFTSINNTEKER</t>
  </si>
  <si>
    <t>annonseinntekter</t>
  </si>
  <si>
    <t>Annonseinntekter, avg.plikt. Høy sats</t>
  </si>
  <si>
    <t>Annonseinntekter, avgiftsfritt</t>
  </si>
  <si>
    <t>Eksterne annonseselgere</t>
  </si>
  <si>
    <t>Sum annonseinntekter</t>
  </si>
  <si>
    <t>offentlige tilskudd</t>
  </si>
  <si>
    <t>Tilskudd fra semesteravgiften</t>
  </si>
  <si>
    <t>Andre driftsinnteker</t>
  </si>
  <si>
    <t>Sum offentlige tilskudd</t>
  </si>
  <si>
    <t>SUM DRIFTSINNTEKTER</t>
  </si>
  <si>
    <t>DRIFTSKOSTNADER</t>
  </si>
  <si>
    <t>Produksjonskostnader</t>
  </si>
  <si>
    <t xml:space="preserve">Trykkostander </t>
  </si>
  <si>
    <t>Innbindingskostnader (årbok)</t>
  </si>
  <si>
    <t>Produksjonskostnader foto</t>
  </si>
  <si>
    <t>Sum produksjonskostnader</t>
  </si>
  <si>
    <t>Lønnskostnader</t>
  </si>
  <si>
    <t xml:space="preserve">Fastlønn ledelse </t>
  </si>
  <si>
    <t>Timelønn mellomledere</t>
  </si>
  <si>
    <t>Lønn journalister</t>
  </si>
  <si>
    <t>Lønn fotografer</t>
  </si>
  <si>
    <t>Lønn uttegnere</t>
  </si>
  <si>
    <t xml:space="preserve">Annonseprovison (20 %) </t>
  </si>
  <si>
    <t>Avsetning feriepenger</t>
  </si>
  <si>
    <t>Arbeidsgiveravgift</t>
  </si>
  <si>
    <t>Arbeidsgiveravgift av påløpte feriepenger</t>
  </si>
  <si>
    <t>Personalfest</t>
  </si>
  <si>
    <t>Sum lønnskostander</t>
  </si>
  <si>
    <t>Personalkostnader</t>
  </si>
  <si>
    <t>Gaver til ansatte</t>
  </si>
  <si>
    <t>Kantinekostnad (kaffe)</t>
  </si>
  <si>
    <t>Overtidsmat (mat til div. møter)</t>
  </si>
  <si>
    <t>Pensjonsforsikring (OTP)</t>
  </si>
  <si>
    <t>Annen personalkostnad</t>
  </si>
  <si>
    <t>Sum personalkostnad</t>
  </si>
  <si>
    <t>Distribusjonskostnader</t>
  </si>
  <si>
    <t>Distribusjon av papiravisa</t>
  </si>
  <si>
    <t>Sum distribusjonskostander</t>
  </si>
  <si>
    <t>Driftskostnader</t>
  </si>
  <si>
    <t>Div driftskosntader (Visma)</t>
  </si>
  <si>
    <t>Programvareanskaffelser (USIT/IKT-UiO)</t>
  </si>
  <si>
    <t>Rep. Og vedlikehold av utstyr</t>
  </si>
  <si>
    <t>Sum driftskostnader</t>
  </si>
  <si>
    <t>Kontorkostnader</t>
  </si>
  <si>
    <t>Kontorrekvisitta</t>
  </si>
  <si>
    <t>Aviser, tidsskrifter, bøker o.l</t>
  </si>
  <si>
    <t>Smittevernsutstyr</t>
  </si>
  <si>
    <t>Telefonkostnader</t>
  </si>
  <si>
    <t>Porto</t>
  </si>
  <si>
    <t>Sum kontorkostander</t>
  </si>
  <si>
    <t>Eksterne tjenester</t>
  </si>
  <si>
    <t>Revisjonshonorar</t>
  </si>
  <si>
    <t>Regnskapshonorar</t>
  </si>
  <si>
    <t xml:space="preserve">Selvstendig næringsdrivende </t>
  </si>
  <si>
    <t>Konsultenttjenester (spørreundersøkelser)</t>
  </si>
  <si>
    <t>Sum eksterne tjenester</t>
  </si>
  <si>
    <t>Reisekostnader</t>
  </si>
  <si>
    <t>Reisekostnad, ikke oppg. Pliktig</t>
  </si>
  <si>
    <t>Sum reisekostnader</t>
  </si>
  <si>
    <t>Forsikringer</t>
  </si>
  <si>
    <t>Sum forsikringer</t>
  </si>
  <si>
    <t>Andre kostnader</t>
  </si>
  <si>
    <t>Styremøter</t>
  </si>
  <si>
    <t>Bank og kortgebyrer</t>
  </si>
  <si>
    <t>Øreavrunding</t>
  </si>
  <si>
    <t>Annen kostnad m/ fradrag</t>
  </si>
  <si>
    <t>Tap på fordringer fradragsberettiget</t>
  </si>
  <si>
    <t>Sum andre kostnader</t>
  </si>
  <si>
    <t>SUM DRIFTSKOSTNADER</t>
  </si>
  <si>
    <t>Finansposter</t>
  </si>
  <si>
    <t>Renter og annen finansinntekt</t>
  </si>
  <si>
    <t>Annen rentekostnad</t>
  </si>
  <si>
    <t>Sum finansposter</t>
  </si>
  <si>
    <t>ÅRSRESULTAT</t>
  </si>
  <si>
    <t>Budsjett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</si>
</sst>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.00_-;\-&quot;kr&quot;\ * #,##0.00_-;_-&quot;kr&quot;\ * &quot;-&quot;??_-;_-@"/>
  </numFmts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44" fontId="0" fillId="0" borderId="0" xfId="0" applyNumberFormat="1"/>
    <xf numFmtId="0" fontId="3" fillId="0" borderId="0" xfId="0" applyFont="1"/>
    <xf numFmtId="44" fontId="3" fillId="0" borderId="0" xfId="0" applyNumberFormat="1" applyFont="1"/>
    <xf numFmtId="0" fontId="6" fillId="0" borderId="8" xfId="0" applyFont="1" applyFill="1" applyBorder="1" applyAlignment="1">
      <alignment horizontal="center"/>
    </xf>
    <xf numFmtId="0" fontId="3" fillId="0" borderId="0" xfId="0" applyFont="1" applyBorder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right"/>
    </xf>
    <xf numFmtId="0" fontId="6" fillId="0" borderId="0" xfId="0" applyFont="1" applyBorder="1"/>
    <xf numFmtId="0" fontId="6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6" fillId="0" borderId="11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164" fontId="6" fillId="0" borderId="0" xfId="0" applyNumberFormat="1" applyFont="1" applyBorder="1"/>
    <xf numFmtId="164" fontId="7" fillId="0" borderId="2" xfId="0" applyNumberFormat="1" applyFont="1" applyBorder="1"/>
    <xf numFmtId="0" fontId="6" fillId="0" borderId="10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8" xfId="0" applyFont="1" applyBorder="1" applyAlignment="1">
      <alignment horizontal="center"/>
    </xf>
    <xf numFmtId="0" fontId="7" fillId="0" borderId="4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14" xfId="0" applyFont="1" applyFill="1" applyBorder="1"/>
    <xf numFmtId="44" fontId="3" fillId="0" borderId="15" xfId="1" applyFont="1" applyBorder="1"/>
    <xf numFmtId="44" fontId="3" fillId="0" borderId="12" xfId="1" applyFont="1" applyBorder="1"/>
    <xf numFmtId="44" fontId="3" fillId="0" borderId="16" xfId="1" applyFont="1" applyBorder="1"/>
    <xf numFmtId="44" fontId="5" fillId="0" borderId="12" xfId="0" applyNumberFormat="1" applyFont="1" applyBorder="1"/>
    <xf numFmtId="44" fontId="3" fillId="0" borderId="12" xfId="0" applyNumberFormat="1" applyFont="1" applyBorder="1"/>
    <xf numFmtId="0" fontId="4" fillId="0" borderId="5" xfId="0" applyFont="1" applyBorder="1" applyAlignment="1">
      <alignment horizontal="center" vertical="center"/>
    </xf>
    <xf numFmtId="0" fontId="1" fillId="0" borderId="7" xfId="0" applyFont="1" applyBorder="1"/>
    <xf numFmtId="0" fontId="4" fillId="0" borderId="6" xfId="0" applyFont="1" applyBorder="1" applyAlignment="1">
      <alignment horizontal="center" vertical="center"/>
    </xf>
    <xf numFmtId="0" fontId="1" fillId="0" borderId="1" xfId="0" applyFont="1" applyBorder="1"/>
    <xf numFmtId="44" fontId="8" fillId="0" borderId="17" xfId="1" applyFont="1" applyBorder="1" applyAlignment="1">
      <alignment horizontal="center" vertical="center"/>
    </xf>
    <xf numFmtId="44" fontId="8" fillId="0" borderId="19" xfId="1" applyFont="1" applyBorder="1" applyAlignment="1">
      <alignment horizontal="center" vertical="center"/>
    </xf>
    <xf numFmtId="44" fontId="3" fillId="0" borderId="18" xfId="1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92"/>
  <sheetViews>
    <sheetView tabSelected="1" workbookViewId="0">
      <selection activeCell="E67" sqref="E67"/>
    </sheetView>
  </sheetViews>
  <sheetFormatPr baseColWidth="10" defaultColWidth="10.85546875" defaultRowHeight="15" x14ac:dyDescent="0.25"/>
  <cols>
    <col min="1" max="1" width="1.42578125" customWidth="1"/>
    <col min="2" max="2" width="21.140625" customWidth="1"/>
    <col min="3" max="3" width="39.85546875" customWidth="1"/>
    <col min="4" max="4" width="29.42578125" customWidth="1"/>
    <col min="5" max="5" width="28.42578125" style="1" customWidth="1"/>
    <col min="6" max="6" width="35.85546875" customWidth="1"/>
  </cols>
  <sheetData>
    <row r="2" spans="2:12" x14ac:dyDescent="0.25">
      <c r="B2" s="2"/>
      <c r="C2" s="2"/>
      <c r="D2" s="2"/>
      <c r="E2" s="3"/>
      <c r="F2" s="2"/>
      <c r="G2" s="2"/>
      <c r="H2" s="2"/>
      <c r="I2" s="2"/>
      <c r="J2" s="2"/>
      <c r="K2" s="2"/>
      <c r="L2" s="2"/>
    </row>
    <row r="3" spans="2:12" ht="14.45" customHeight="1" x14ac:dyDescent="0.25">
      <c r="B3" s="32" t="s">
        <v>0</v>
      </c>
      <c r="C3" s="34" t="s">
        <v>1</v>
      </c>
      <c r="D3" s="36" t="s">
        <v>77</v>
      </c>
      <c r="E3" s="30"/>
      <c r="F3" s="2"/>
      <c r="G3" s="2"/>
      <c r="H3" s="2"/>
      <c r="I3" s="2"/>
      <c r="J3" s="2"/>
      <c r="K3" s="2"/>
      <c r="L3" s="2"/>
    </row>
    <row r="4" spans="2:12" x14ac:dyDescent="0.25">
      <c r="B4" s="33"/>
      <c r="C4" s="35"/>
      <c r="D4" s="37"/>
      <c r="E4" s="31"/>
      <c r="F4" s="2"/>
      <c r="G4" s="2"/>
      <c r="H4" s="2"/>
      <c r="I4" s="2"/>
      <c r="J4" s="2"/>
      <c r="K4" s="2"/>
      <c r="L4" s="2"/>
    </row>
    <row r="5" spans="2:12" x14ac:dyDescent="0.25">
      <c r="B5" s="4" t="s">
        <v>2</v>
      </c>
      <c r="C5" s="5"/>
      <c r="D5" s="28"/>
      <c r="E5" s="31"/>
      <c r="F5" s="2"/>
      <c r="G5" s="2"/>
      <c r="H5" s="2"/>
      <c r="I5" s="2"/>
      <c r="J5" s="2"/>
      <c r="K5" s="2"/>
      <c r="L5" s="2"/>
    </row>
    <row r="6" spans="2:12" x14ac:dyDescent="0.25">
      <c r="B6" s="6" t="s">
        <v>3</v>
      </c>
      <c r="C6" s="5"/>
      <c r="D6" s="28"/>
      <c r="E6" s="31"/>
      <c r="F6" s="2"/>
      <c r="G6" s="2"/>
      <c r="H6" s="2"/>
      <c r="I6" s="2"/>
      <c r="J6" s="2"/>
      <c r="K6" s="2"/>
      <c r="L6" s="2"/>
    </row>
    <row r="7" spans="2:12" x14ac:dyDescent="0.25">
      <c r="B7" s="7">
        <v>3000</v>
      </c>
      <c r="C7" s="8" t="s">
        <v>4</v>
      </c>
      <c r="D7" s="28">
        <v>350000</v>
      </c>
      <c r="E7" s="31"/>
      <c r="F7" s="2"/>
      <c r="G7" s="2"/>
      <c r="H7" s="2"/>
      <c r="I7" s="2"/>
      <c r="J7" s="2"/>
      <c r="K7" s="2"/>
      <c r="L7" s="2"/>
    </row>
    <row r="8" spans="2:12" x14ac:dyDescent="0.25">
      <c r="B8" s="9">
        <v>3100</v>
      </c>
      <c r="C8" s="8" t="s">
        <v>5</v>
      </c>
      <c r="D8" s="28"/>
      <c r="E8" s="31"/>
      <c r="F8" s="2"/>
      <c r="G8" s="2"/>
      <c r="H8" s="2"/>
      <c r="I8" s="2"/>
      <c r="J8" s="2"/>
      <c r="K8" s="2"/>
      <c r="L8" s="2"/>
    </row>
    <row r="9" spans="2:12" x14ac:dyDescent="0.25">
      <c r="B9" s="9">
        <v>3700</v>
      </c>
      <c r="C9" s="8" t="s">
        <v>6</v>
      </c>
      <c r="D9" s="28">
        <v>150000</v>
      </c>
      <c r="E9" s="31"/>
      <c r="F9" s="2"/>
      <c r="G9" s="2"/>
      <c r="H9" s="2"/>
      <c r="I9" s="2"/>
      <c r="J9" s="2"/>
      <c r="K9" s="2"/>
      <c r="L9" s="2"/>
    </row>
    <row r="10" spans="2:12" x14ac:dyDescent="0.25">
      <c r="B10" s="10" t="s">
        <v>7</v>
      </c>
      <c r="C10" s="11"/>
      <c r="D10" s="29">
        <f>SUM(D7:D9)</f>
        <v>500000</v>
      </c>
      <c r="E10" s="31"/>
      <c r="F10" s="2"/>
      <c r="G10" s="2"/>
      <c r="H10" s="2"/>
      <c r="I10" s="2"/>
      <c r="J10" s="2"/>
      <c r="K10" s="2"/>
      <c r="L10" s="2"/>
    </row>
    <row r="11" spans="2:12" x14ac:dyDescent="0.25">
      <c r="B11" s="6" t="s">
        <v>8</v>
      </c>
      <c r="C11" s="5"/>
      <c r="D11" s="28"/>
      <c r="E11" s="31"/>
      <c r="F11" s="2"/>
      <c r="G11" s="2"/>
      <c r="H11" s="2"/>
      <c r="I11" s="2"/>
      <c r="J11" s="2"/>
      <c r="K11" s="2"/>
      <c r="L11" s="2"/>
    </row>
    <row r="12" spans="2:12" x14ac:dyDescent="0.25">
      <c r="B12" s="9">
        <v>3610</v>
      </c>
      <c r="C12" s="8" t="s">
        <v>9</v>
      </c>
      <c r="D12" s="28">
        <v>3250000</v>
      </c>
      <c r="E12" s="31"/>
      <c r="F12" s="2"/>
      <c r="G12" s="2"/>
      <c r="H12" s="2"/>
      <c r="I12" s="2"/>
      <c r="J12" s="2"/>
      <c r="K12" s="2"/>
      <c r="L12" s="2"/>
    </row>
    <row r="13" spans="2:12" x14ac:dyDescent="0.25">
      <c r="B13" s="9">
        <v>3900</v>
      </c>
      <c r="C13" s="8" t="s">
        <v>10</v>
      </c>
      <c r="D13" s="28">
        <v>150000</v>
      </c>
      <c r="E13" s="31"/>
      <c r="F13" s="2"/>
      <c r="G13" s="2"/>
      <c r="H13" s="2"/>
      <c r="I13" s="2"/>
      <c r="J13" s="2"/>
      <c r="K13" s="2"/>
      <c r="L13" s="2"/>
    </row>
    <row r="14" spans="2:12" x14ac:dyDescent="0.25">
      <c r="B14" s="10" t="s">
        <v>11</v>
      </c>
      <c r="C14" s="12"/>
      <c r="D14" s="28">
        <f t="shared" ref="D14" si="0">SUM(D12:D13)</f>
        <v>3400000</v>
      </c>
      <c r="E14" s="31"/>
      <c r="F14" s="2"/>
      <c r="G14" s="2"/>
      <c r="H14" s="2"/>
      <c r="I14" s="2"/>
      <c r="J14" s="2"/>
      <c r="K14" s="2"/>
      <c r="L14" s="2"/>
    </row>
    <row r="15" spans="2:12" x14ac:dyDescent="0.25">
      <c r="B15" s="9"/>
      <c r="C15" s="5"/>
      <c r="D15" s="28"/>
      <c r="E15" s="31"/>
      <c r="F15" s="2"/>
      <c r="G15" s="2"/>
      <c r="H15" s="2"/>
      <c r="I15" s="2"/>
      <c r="J15" s="2"/>
      <c r="K15" s="2"/>
      <c r="L15" s="2"/>
    </row>
    <row r="16" spans="2:12" ht="15.75" thickBot="1" x14ac:dyDescent="0.3">
      <c r="B16" s="13" t="s">
        <v>12</v>
      </c>
      <c r="C16" s="14"/>
      <c r="D16" s="29">
        <f t="shared" ref="D16" si="1">D14+D10</f>
        <v>3900000</v>
      </c>
      <c r="E16" s="31"/>
      <c r="F16" s="2"/>
      <c r="G16" s="2"/>
      <c r="H16" s="2"/>
      <c r="I16" s="2"/>
      <c r="J16" s="2"/>
      <c r="K16" s="2"/>
      <c r="L16" s="2"/>
    </row>
    <row r="17" spans="2:12" x14ac:dyDescent="0.25">
      <c r="B17" s="9"/>
      <c r="C17" s="5"/>
      <c r="D17" s="28"/>
      <c r="E17" s="31"/>
      <c r="F17" s="2"/>
      <c r="G17" s="2"/>
      <c r="H17" s="2"/>
      <c r="I17" s="2"/>
      <c r="J17" s="2"/>
      <c r="K17" s="2"/>
      <c r="L17" s="2"/>
    </row>
    <row r="18" spans="2:12" x14ac:dyDescent="0.25">
      <c r="B18" s="15" t="s">
        <v>13</v>
      </c>
      <c r="C18" s="5"/>
      <c r="D18" s="28"/>
      <c r="E18" s="31"/>
      <c r="F18" s="2"/>
      <c r="G18" s="2"/>
      <c r="H18" s="2"/>
      <c r="I18" s="2"/>
      <c r="J18" s="2"/>
      <c r="K18" s="2"/>
      <c r="L18" s="2"/>
    </row>
    <row r="19" spans="2:12" x14ac:dyDescent="0.25">
      <c r="B19" s="6" t="s">
        <v>14</v>
      </c>
      <c r="C19" s="5"/>
      <c r="D19" s="28"/>
      <c r="E19" s="31"/>
      <c r="F19" s="2"/>
      <c r="G19" s="2"/>
      <c r="H19" s="2"/>
      <c r="I19" s="2"/>
      <c r="J19" s="2"/>
      <c r="K19" s="2"/>
      <c r="L19" s="2"/>
    </row>
    <row r="20" spans="2:12" x14ac:dyDescent="0.25">
      <c r="B20" s="9">
        <v>4400</v>
      </c>
      <c r="C20" s="8" t="s">
        <v>15</v>
      </c>
      <c r="D20" s="28">
        <v>620000</v>
      </c>
      <c r="E20" s="31"/>
      <c r="F20" s="2"/>
      <c r="G20" s="2"/>
      <c r="H20" s="2"/>
      <c r="I20" s="2"/>
      <c r="J20" s="2"/>
      <c r="K20" s="2"/>
      <c r="L20" s="2"/>
    </row>
    <row r="21" spans="2:12" x14ac:dyDescent="0.25">
      <c r="B21" s="9">
        <v>4401</v>
      </c>
      <c r="C21" s="8" t="s">
        <v>16</v>
      </c>
      <c r="D21" s="28">
        <v>0</v>
      </c>
      <c r="E21" s="31"/>
      <c r="F21" s="2"/>
      <c r="G21" s="2"/>
      <c r="H21" s="2"/>
      <c r="I21" s="2"/>
      <c r="J21" s="2"/>
      <c r="K21" s="2"/>
      <c r="L21" s="2"/>
    </row>
    <row r="22" spans="2:12" x14ac:dyDescent="0.25">
      <c r="B22" s="9">
        <v>4403</v>
      </c>
      <c r="C22" s="8" t="s">
        <v>14</v>
      </c>
      <c r="D22" s="28">
        <v>0</v>
      </c>
      <c r="E22" s="31"/>
      <c r="F22" s="2"/>
      <c r="G22" s="2"/>
      <c r="H22" s="2"/>
      <c r="I22" s="2"/>
      <c r="J22" s="2"/>
      <c r="K22" s="2"/>
      <c r="L22" s="2"/>
    </row>
    <row r="23" spans="2:12" x14ac:dyDescent="0.25">
      <c r="B23" s="9">
        <v>4404</v>
      </c>
      <c r="C23" s="8" t="s">
        <v>17</v>
      </c>
      <c r="D23" s="28">
        <v>4000</v>
      </c>
      <c r="E23" s="31"/>
      <c r="F23" s="2"/>
      <c r="G23" s="2"/>
      <c r="H23" s="2"/>
      <c r="I23" s="2"/>
      <c r="J23" s="2"/>
      <c r="K23" s="2"/>
      <c r="L23" s="2"/>
    </row>
    <row r="24" spans="2:12" x14ac:dyDescent="0.25">
      <c r="B24" s="10" t="s">
        <v>18</v>
      </c>
      <c r="C24" s="11"/>
      <c r="D24" s="29">
        <f t="shared" ref="D24" si="2">SUM(D20:D23)</f>
        <v>624000</v>
      </c>
      <c r="E24" s="31"/>
      <c r="F24" s="2"/>
      <c r="G24" s="2"/>
      <c r="H24" s="2"/>
      <c r="I24" s="2"/>
      <c r="J24" s="2"/>
      <c r="K24" s="2"/>
      <c r="L24" s="2"/>
    </row>
    <row r="25" spans="2:12" x14ac:dyDescent="0.25">
      <c r="B25" s="6" t="s">
        <v>19</v>
      </c>
      <c r="C25" s="5"/>
      <c r="D25" s="28"/>
      <c r="E25" s="31"/>
      <c r="F25" s="2"/>
      <c r="G25" s="2"/>
      <c r="H25" s="2"/>
      <c r="I25" s="2"/>
      <c r="J25" s="2"/>
      <c r="K25" s="2"/>
      <c r="L25" s="2"/>
    </row>
    <row r="26" spans="2:12" x14ac:dyDescent="0.25">
      <c r="B26" s="7">
        <v>5000</v>
      </c>
      <c r="C26" s="8" t="s">
        <v>20</v>
      </c>
      <c r="D26" s="28">
        <v>815994</v>
      </c>
      <c r="E26" s="31"/>
      <c r="F26" s="2"/>
      <c r="G26" s="2"/>
      <c r="H26" s="2"/>
      <c r="I26" s="2"/>
      <c r="J26" s="2"/>
      <c r="K26" s="2"/>
      <c r="L26" s="2"/>
    </row>
    <row r="27" spans="2:12" x14ac:dyDescent="0.25">
      <c r="B27" s="7">
        <v>5010</v>
      </c>
      <c r="C27" s="8" t="s">
        <v>21</v>
      </c>
      <c r="D27" s="28">
        <v>420000</v>
      </c>
      <c r="E27" s="31"/>
      <c r="F27" s="2"/>
      <c r="G27" s="2"/>
      <c r="H27" s="2"/>
      <c r="I27" s="2"/>
      <c r="J27" s="2"/>
      <c r="K27" s="2"/>
      <c r="L27" s="2"/>
    </row>
    <row r="28" spans="2:12" x14ac:dyDescent="0.25">
      <c r="B28" s="7"/>
      <c r="C28" s="8" t="s">
        <v>22</v>
      </c>
      <c r="D28" s="28">
        <v>210000</v>
      </c>
      <c r="E28" s="31"/>
      <c r="F28" s="2"/>
      <c r="G28" s="2"/>
      <c r="H28" s="2"/>
      <c r="I28" s="2"/>
      <c r="J28" s="2"/>
      <c r="K28" s="2"/>
      <c r="L28" s="2"/>
    </row>
    <row r="29" spans="2:12" x14ac:dyDescent="0.25">
      <c r="B29" s="7">
        <v>5020</v>
      </c>
      <c r="C29" s="8" t="s">
        <v>23</v>
      </c>
      <c r="D29" s="28">
        <v>150000</v>
      </c>
      <c r="E29" s="31"/>
      <c r="F29" s="2"/>
      <c r="G29" s="2"/>
      <c r="H29" s="2"/>
      <c r="I29" s="2"/>
      <c r="J29" s="2"/>
      <c r="K29" s="2"/>
      <c r="L29" s="2"/>
    </row>
    <row r="30" spans="2:12" x14ac:dyDescent="0.25">
      <c r="B30" s="7"/>
      <c r="C30" s="8" t="s">
        <v>24</v>
      </c>
      <c r="D30" s="28">
        <v>40000</v>
      </c>
      <c r="E30" s="31"/>
      <c r="F30" s="2"/>
      <c r="G30" s="2"/>
      <c r="H30" s="2"/>
      <c r="I30" s="2"/>
      <c r="J30" s="2"/>
      <c r="K30" s="2"/>
      <c r="L30" s="2"/>
    </row>
    <row r="31" spans="2:12" x14ac:dyDescent="0.25">
      <c r="B31" s="7">
        <v>5030</v>
      </c>
      <c r="C31" s="8" t="s">
        <v>25</v>
      </c>
      <c r="D31" s="28">
        <v>70000</v>
      </c>
      <c r="E31" s="31"/>
      <c r="F31" s="2"/>
      <c r="G31" s="2"/>
      <c r="H31" s="2"/>
      <c r="I31" s="2"/>
      <c r="J31" s="2"/>
      <c r="K31" s="2"/>
      <c r="L31" s="2"/>
    </row>
    <row r="32" spans="2:12" x14ac:dyDescent="0.25">
      <c r="B32" s="7">
        <v>5180</v>
      </c>
      <c r="C32" s="8" t="s">
        <v>26</v>
      </c>
      <c r="D32" s="28">
        <f>(D26+D27+D28+D29+D30)*0.121</f>
        <v>197955.274</v>
      </c>
      <c r="E32" s="28"/>
      <c r="F32" s="2"/>
      <c r="G32" s="2"/>
      <c r="H32" s="2"/>
      <c r="I32" s="2"/>
      <c r="J32" s="2"/>
      <c r="K32" s="2"/>
      <c r="L32" s="2"/>
    </row>
    <row r="33" spans="2:12" x14ac:dyDescent="0.25">
      <c r="B33" s="7">
        <v>5400</v>
      </c>
      <c r="C33" s="8" t="s">
        <v>27</v>
      </c>
      <c r="D33" s="28">
        <f>(D26+D27+D28+D29+D30)*0.141</f>
        <v>230675.15399999998</v>
      </c>
      <c r="E33" s="28"/>
      <c r="F33" s="2"/>
      <c r="G33" s="2"/>
      <c r="H33" s="2"/>
      <c r="I33" s="2"/>
      <c r="J33" s="2"/>
      <c r="K33" s="2"/>
      <c r="L33" s="2"/>
    </row>
    <row r="34" spans="2:12" x14ac:dyDescent="0.25">
      <c r="B34" s="7">
        <v>5405</v>
      </c>
      <c r="C34" s="8" t="s">
        <v>28</v>
      </c>
      <c r="D34" s="28">
        <f>D33*0.141</f>
        <v>32525.196713999994</v>
      </c>
      <c r="E34" s="28"/>
      <c r="F34" s="2"/>
      <c r="G34" s="2"/>
      <c r="H34" s="2"/>
      <c r="I34" s="2"/>
      <c r="J34" s="2"/>
      <c r="K34" s="2"/>
      <c r="L34" s="2"/>
    </row>
    <row r="35" spans="2:12" x14ac:dyDescent="0.25">
      <c r="B35" s="7">
        <v>5940</v>
      </c>
      <c r="C35" s="8" t="s">
        <v>29</v>
      </c>
      <c r="D35" s="28">
        <v>5000</v>
      </c>
      <c r="E35" s="31"/>
      <c r="F35" s="2"/>
      <c r="G35" s="2"/>
      <c r="H35" s="2"/>
      <c r="I35" s="2"/>
      <c r="J35" s="2"/>
      <c r="K35" s="2"/>
      <c r="L35" s="2"/>
    </row>
    <row r="36" spans="2:12" x14ac:dyDescent="0.25">
      <c r="B36" s="10" t="s">
        <v>30</v>
      </c>
      <c r="C36" s="11"/>
      <c r="D36" s="29">
        <f t="shared" ref="D36" si="3">SUM(D26:D35)</f>
        <v>2172149.6247139997</v>
      </c>
      <c r="E36" s="31"/>
      <c r="F36" s="2"/>
      <c r="G36" s="2"/>
      <c r="H36" s="2"/>
      <c r="I36" s="2"/>
      <c r="J36" s="2"/>
      <c r="K36" s="2"/>
      <c r="L36" s="2"/>
    </row>
    <row r="37" spans="2:12" x14ac:dyDescent="0.25">
      <c r="B37" s="6" t="s">
        <v>31</v>
      </c>
      <c r="C37" s="16"/>
      <c r="D37" s="28"/>
      <c r="E37" s="31"/>
      <c r="F37" s="2"/>
      <c r="G37" s="2"/>
      <c r="H37" s="2"/>
      <c r="I37" s="2"/>
      <c r="J37" s="2"/>
      <c r="K37" s="2"/>
      <c r="L37" s="2"/>
    </row>
    <row r="38" spans="2:12" x14ac:dyDescent="0.25">
      <c r="B38" s="7">
        <v>5900</v>
      </c>
      <c r="C38" s="8" t="s">
        <v>32</v>
      </c>
      <c r="D38" s="28">
        <v>0</v>
      </c>
      <c r="E38" s="31"/>
      <c r="F38" s="2"/>
      <c r="G38" s="2"/>
      <c r="H38" s="2"/>
      <c r="I38" s="2"/>
      <c r="J38" s="2"/>
      <c r="K38" s="2"/>
      <c r="L38" s="2"/>
    </row>
    <row r="39" spans="2:12" x14ac:dyDescent="0.25">
      <c r="B39" s="7">
        <v>5910</v>
      </c>
      <c r="C39" s="8" t="s">
        <v>33</v>
      </c>
      <c r="D39" s="28">
        <v>2000</v>
      </c>
      <c r="E39" s="31"/>
      <c r="F39" s="2"/>
      <c r="G39" s="2"/>
      <c r="H39" s="2"/>
      <c r="I39" s="2"/>
      <c r="J39" s="2"/>
      <c r="K39" s="2"/>
      <c r="L39" s="2"/>
    </row>
    <row r="40" spans="2:12" x14ac:dyDescent="0.25">
      <c r="B40" s="7">
        <v>5915</v>
      </c>
      <c r="C40" s="8" t="s">
        <v>34</v>
      </c>
      <c r="D40" s="28">
        <v>10000</v>
      </c>
      <c r="E40" s="31"/>
      <c r="F40" s="2"/>
      <c r="G40" s="2"/>
      <c r="H40" s="2"/>
      <c r="I40" s="2"/>
      <c r="J40" s="2"/>
      <c r="K40" s="2"/>
      <c r="L40" s="2"/>
    </row>
    <row r="41" spans="2:12" x14ac:dyDescent="0.25">
      <c r="B41" s="7">
        <v>5930</v>
      </c>
      <c r="C41" s="8" t="s">
        <v>35</v>
      </c>
      <c r="D41" s="28">
        <v>20000</v>
      </c>
      <c r="E41" s="31"/>
      <c r="F41" s="2"/>
      <c r="G41" s="2"/>
      <c r="H41" s="2"/>
      <c r="I41" s="2"/>
      <c r="J41" s="2"/>
      <c r="K41" s="2"/>
      <c r="L41" s="2"/>
    </row>
    <row r="42" spans="2:12" x14ac:dyDescent="0.25">
      <c r="B42" s="7">
        <v>5990</v>
      </c>
      <c r="C42" s="8" t="s">
        <v>36</v>
      </c>
      <c r="D42" s="28">
        <v>8000</v>
      </c>
      <c r="E42" s="31"/>
      <c r="F42" s="2"/>
      <c r="G42" s="2"/>
      <c r="H42" s="2"/>
      <c r="I42" s="2"/>
      <c r="J42" s="2"/>
      <c r="K42" s="2"/>
      <c r="L42" s="2"/>
    </row>
    <row r="43" spans="2:12" x14ac:dyDescent="0.25">
      <c r="B43" s="10" t="s">
        <v>37</v>
      </c>
      <c r="C43" s="11"/>
      <c r="D43" s="29">
        <f t="shared" ref="D43" si="4">SUM(D38:D42)</f>
        <v>40000</v>
      </c>
      <c r="E43" s="31"/>
      <c r="F43" s="2"/>
      <c r="G43" s="2"/>
      <c r="H43" s="2"/>
      <c r="I43" s="2"/>
      <c r="J43" s="2"/>
      <c r="K43" s="2"/>
      <c r="L43" s="2"/>
    </row>
    <row r="44" spans="2:12" x14ac:dyDescent="0.25">
      <c r="B44" s="6" t="s">
        <v>38</v>
      </c>
      <c r="C44" s="17"/>
      <c r="D44" s="28"/>
      <c r="E44" s="31"/>
      <c r="F44" s="2"/>
      <c r="G44" s="2"/>
      <c r="H44" s="2"/>
      <c r="I44" s="2"/>
      <c r="J44" s="2"/>
      <c r="K44" s="2"/>
      <c r="L44" s="2"/>
    </row>
    <row r="45" spans="2:12" x14ac:dyDescent="0.25">
      <c r="B45" s="7">
        <v>6100</v>
      </c>
      <c r="C45" s="8" t="s">
        <v>39</v>
      </c>
      <c r="D45" s="28">
        <v>408000</v>
      </c>
      <c r="E45" s="31"/>
      <c r="F45" s="2"/>
      <c r="G45" s="2"/>
      <c r="H45" s="2"/>
      <c r="I45" s="2"/>
      <c r="J45" s="2"/>
      <c r="K45" s="2"/>
      <c r="L45" s="2"/>
    </row>
    <row r="46" spans="2:12" x14ac:dyDescent="0.25">
      <c r="B46" s="10" t="s">
        <v>40</v>
      </c>
      <c r="C46" s="12"/>
      <c r="D46" s="29">
        <f t="shared" ref="D46" si="5">SUM(D45)</f>
        <v>408000</v>
      </c>
      <c r="E46" s="31"/>
      <c r="F46" s="2"/>
      <c r="G46" s="2"/>
      <c r="H46" s="2"/>
      <c r="I46" s="2"/>
      <c r="J46" s="2"/>
      <c r="K46" s="2"/>
      <c r="L46" s="2"/>
    </row>
    <row r="47" spans="2:12" x14ac:dyDescent="0.25">
      <c r="B47" s="6" t="s">
        <v>41</v>
      </c>
      <c r="C47" s="5"/>
      <c r="D47" s="28"/>
      <c r="E47" s="31"/>
      <c r="F47" s="2"/>
      <c r="G47" s="2"/>
      <c r="H47" s="2"/>
      <c r="I47" s="2"/>
      <c r="J47" s="2"/>
      <c r="K47" s="2"/>
      <c r="L47" s="2"/>
    </row>
    <row r="48" spans="2:12" x14ac:dyDescent="0.25">
      <c r="B48" s="7">
        <v>6550</v>
      </c>
      <c r="C48" s="8" t="s">
        <v>42</v>
      </c>
      <c r="D48" s="28">
        <v>123076</v>
      </c>
      <c r="E48" s="31"/>
      <c r="F48" s="2"/>
      <c r="G48" s="2"/>
      <c r="H48" s="2"/>
      <c r="I48" s="2"/>
      <c r="J48" s="2"/>
      <c r="K48" s="2"/>
      <c r="L48" s="2"/>
    </row>
    <row r="49" spans="2:12" x14ac:dyDescent="0.25">
      <c r="B49" s="7">
        <v>6552</v>
      </c>
      <c r="C49" s="8" t="s">
        <v>43</v>
      </c>
      <c r="D49" s="28">
        <v>155000</v>
      </c>
      <c r="E49" s="31"/>
      <c r="F49" s="2"/>
      <c r="G49" s="2"/>
      <c r="H49" s="2"/>
      <c r="I49" s="2"/>
      <c r="J49" s="2"/>
      <c r="K49" s="2"/>
      <c r="L49" s="2"/>
    </row>
    <row r="50" spans="2:12" x14ac:dyDescent="0.25">
      <c r="B50" s="7">
        <v>6620</v>
      </c>
      <c r="C50" s="8" t="s">
        <v>44</v>
      </c>
      <c r="D50" s="28">
        <v>5000</v>
      </c>
      <c r="E50" s="31"/>
      <c r="F50" s="2"/>
      <c r="G50" s="2"/>
      <c r="H50" s="2"/>
      <c r="I50" s="2"/>
      <c r="J50" s="2"/>
      <c r="K50" s="2"/>
      <c r="L50" s="2"/>
    </row>
    <row r="51" spans="2:12" x14ac:dyDescent="0.25">
      <c r="B51" s="7"/>
      <c r="C51" s="8"/>
      <c r="D51" s="28"/>
      <c r="E51" s="31"/>
      <c r="F51" s="2"/>
      <c r="G51" s="2"/>
      <c r="H51" s="2"/>
      <c r="I51" s="2"/>
      <c r="J51" s="2"/>
      <c r="K51" s="2"/>
      <c r="L51" s="2"/>
    </row>
    <row r="52" spans="2:12" x14ac:dyDescent="0.25">
      <c r="B52" s="10" t="s">
        <v>45</v>
      </c>
      <c r="C52" s="11"/>
      <c r="D52" s="29">
        <f>SUM(D48:D51)</f>
        <v>283076</v>
      </c>
      <c r="E52" s="31"/>
      <c r="F52" s="2"/>
      <c r="G52" s="2"/>
      <c r="H52" s="2"/>
      <c r="I52" s="2"/>
      <c r="J52" s="2"/>
      <c r="K52" s="2"/>
      <c r="L52" s="2"/>
    </row>
    <row r="53" spans="2:12" x14ac:dyDescent="0.25">
      <c r="B53" s="6" t="s">
        <v>46</v>
      </c>
      <c r="C53" s="8"/>
      <c r="D53" s="28"/>
      <c r="E53" s="31"/>
      <c r="F53" s="2"/>
      <c r="G53" s="2"/>
      <c r="H53" s="2"/>
      <c r="I53" s="2"/>
      <c r="J53" s="2"/>
      <c r="K53" s="2"/>
      <c r="L53" s="2"/>
    </row>
    <row r="54" spans="2:12" x14ac:dyDescent="0.25">
      <c r="B54" s="7">
        <v>6800</v>
      </c>
      <c r="C54" s="8" t="s">
        <v>47</v>
      </c>
      <c r="D54" s="28">
        <v>2000</v>
      </c>
      <c r="E54" s="31"/>
      <c r="F54" s="2"/>
      <c r="G54" s="2"/>
      <c r="H54" s="2"/>
      <c r="I54" s="2"/>
      <c r="J54" s="2"/>
      <c r="K54" s="2"/>
      <c r="L54" s="2"/>
    </row>
    <row r="55" spans="2:12" x14ac:dyDescent="0.25">
      <c r="B55" s="7">
        <v>6840</v>
      </c>
      <c r="C55" s="8" t="s">
        <v>48</v>
      </c>
      <c r="D55" s="28">
        <v>5000</v>
      </c>
      <c r="E55" s="31"/>
      <c r="F55" s="2"/>
      <c r="G55" s="2"/>
      <c r="H55" s="2"/>
      <c r="I55" s="2"/>
      <c r="J55" s="2"/>
      <c r="K55" s="2"/>
      <c r="L55" s="2"/>
    </row>
    <row r="56" spans="2:12" x14ac:dyDescent="0.25">
      <c r="B56" s="7">
        <v>6870</v>
      </c>
      <c r="C56" s="8" t="s">
        <v>49</v>
      </c>
      <c r="D56" s="28">
        <v>10000</v>
      </c>
      <c r="E56" s="31"/>
      <c r="F56" s="2"/>
      <c r="G56" s="2"/>
      <c r="H56" s="2"/>
      <c r="I56" s="2"/>
      <c r="J56" s="2"/>
      <c r="K56" s="2"/>
      <c r="L56" s="2"/>
    </row>
    <row r="57" spans="2:12" x14ac:dyDescent="0.25">
      <c r="B57" s="7">
        <v>6900</v>
      </c>
      <c r="C57" s="8" t="s">
        <v>50</v>
      </c>
      <c r="D57" s="28">
        <v>2500</v>
      </c>
      <c r="E57" s="31"/>
      <c r="F57" s="2"/>
      <c r="G57" s="2"/>
      <c r="H57" s="2"/>
      <c r="I57" s="2"/>
      <c r="J57" s="2"/>
      <c r="K57" s="2"/>
      <c r="L57" s="2"/>
    </row>
    <row r="58" spans="2:12" x14ac:dyDescent="0.25">
      <c r="B58" s="7">
        <v>6940</v>
      </c>
      <c r="C58" s="8" t="s">
        <v>51</v>
      </c>
      <c r="D58" s="28">
        <v>6000</v>
      </c>
      <c r="E58" s="31"/>
      <c r="F58" s="2"/>
      <c r="G58" s="2"/>
      <c r="H58" s="2"/>
      <c r="I58" s="2"/>
      <c r="J58" s="2"/>
      <c r="K58" s="2"/>
      <c r="L58" s="2"/>
    </row>
    <row r="59" spans="2:12" x14ac:dyDescent="0.25">
      <c r="B59" s="10" t="s">
        <v>52</v>
      </c>
      <c r="C59" s="11"/>
      <c r="D59" s="29">
        <f t="shared" ref="D59" si="6">SUM(D54:D58)</f>
        <v>25500</v>
      </c>
      <c r="E59" s="31"/>
      <c r="F59" s="2"/>
      <c r="G59" s="2"/>
      <c r="H59" s="2"/>
      <c r="I59" s="2"/>
      <c r="J59" s="2"/>
      <c r="K59" s="2"/>
      <c r="L59" s="2"/>
    </row>
    <row r="60" spans="2:12" x14ac:dyDescent="0.25">
      <c r="B60" s="6" t="s">
        <v>53</v>
      </c>
      <c r="C60" s="18"/>
      <c r="D60" s="28"/>
      <c r="E60" s="31"/>
      <c r="F60" s="2"/>
      <c r="G60" s="2"/>
      <c r="H60" s="2"/>
      <c r="I60" s="2"/>
      <c r="J60" s="2"/>
      <c r="K60" s="2"/>
      <c r="L60" s="2"/>
    </row>
    <row r="61" spans="2:12" x14ac:dyDescent="0.25">
      <c r="B61" s="7">
        <v>6700</v>
      </c>
      <c r="C61" s="18" t="s">
        <v>54</v>
      </c>
      <c r="D61" s="28">
        <v>23500</v>
      </c>
      <c r="E61" s="31"/>
      <c r="F61" s="2"/>
      <c r="G61" s="2"/>
      <c r="H61" s="2"/>
      <c r="I61" s="2"/>
      <c r="J61" s="2"/>
      <c r="K61" s="2"/>
      <c r="L61" s="2"/>
    </row>
    <row r="62" spans="2:12" x14ac:dyDescent="0.25">
      <c r="B62" s="7">
        <v>6705</v>
      </c>
      <c r="C62" s="18" t="s">
        <v>55</v>
      </c>
      <c r="D62" s="28">
        <v>95000</v>
      </c>
      <c r="E62" s="31"/>
      <c r="F62" s="2"/>
      <c r="G62" s="2"/>
      <c r="H62" s="2"/>
      <c r="I62" s="2"/>
      <c r="J62" s="2"/>
      <c r="K62" s="2"/>
      <c r="L62" s="2"/>
    </row>
    <row r="63" spans="2:12" x14ac:dyDescent="0.25">
      <c r="B63" s="7">
        <v>6740</v>
      </c>
      <c r="C63" s="18" t="s">
        <v>56</v>
      </c>
      <c r="D63" s="28">
        <v>50000</v>
      </c>
      <c r="E63" s="31"/>
      <c r="F63" s="2"/>
      <c r="G63" s="2"/>
      <c r="H63" s="2"/>
      <c r="I63" s="2"/>
      <c r="J63" s="2"/>
      <c r="K63" s="2"/>
      <c r="L63" s="2"/>
    </row>
    <row r="64" spans="2:12" x14ac:dyDescent="0.25">
      <c r="B64" s="7">
        <v>6770</v>
      </c>
      <c r="C64" s="18" t="s">
        <v>57</v>
      </c>
      <c r="D64" s="28">
        <v>60000</v>
      </c>
      <c r="E64" s="31"/>
      <c r="F64" s="2"/>
      <c r="G64" s="2"/>
      <c r="H64" s="2"/>
      <c r="I64" s="2"/>
      <c r="J64" s="2"/>
      <c r="K64" s="2"/>
      <c r="L64" s="2"/>
    </row>
    <row r="65" spans="2:12" x14ac:dyDescent="0.25">
      <c r="B65" s="10" t="s">
        <v>58</v>
      </c>
      <c r="C65" s="19"/>
      <c r="D65" s="29">
        <f t="shared" ref="D65" si="7">SUM(D61:D64)</f>
        <v>228500</v>
      </c>
      <c r="E65" s="31"/>
      <c r="F65" s="2"/>
      <c r="G65" s="2"/>
      <c r="H65" s="2"/>
      <c r="I65" s="2"/>
      <c r="J65" s="2"/>
      <c r="K65" s="2"/>
      <c r="L65" s="2"/>
    </row>
    <row r="66" spans="2:12" x14ac:dyDescent="0.25">
      <c r="B66" s="6" t="s">
        <v>59</v>
      </c>
      <c r="C66" s="8"/>
      <c r="D66" s="28"/>
      <c r="E66" s="31"/>
      <c r="F66" s="2"/>
      <c r="G66" s="2"/>
      <c r="H66" s="2"/>
      <c r="I66" s="2"/>
      <c r="J66" s="2"/>
      <c r="K66" s="2"/>
      <c r="L66" s="2"/>
    </row>
    <row r="67" spans="2:12" x14ac:dyDescent="0.25">
      <c r="B67" s="7">
        <v>7140</v>
      </c>
      <c r="C67" s="8" t="s">
        <v>60</v>
      </c>
      <c r="D67" s="28">
        <f>60000</f>
        <v>60000</v>
      </c>
      <c r="E67" s="31"/>
      <c r="F67" s="2"/>
      <c r="G67" s="2"/>
      <c r="H67" s="2"/>
      <c r="I67" s="2"/>
      <c r="J67" s="2"/>
      <c r="K67" s="2"/>
      <c r="L67" s="2"/>
    </row>
    <row r="68" spans="2:12" x14ac:dyDescent="0.25">
      <c r="B68" s="10" t="s">
        <v>61</v>
      </c>
      <c r="C68" s="11"/>
      <c r="D68" s="29">
        <f t="shared" ref="D68" si="8">SUM(D67)</f>
        <v>60000</v>
      </c>
      <c r="E68" s="31"/>
      <c r="F68" s="2"/>
      <c r="G68" s="2"/>
      <c r="H68" s="2"/>
      <c r="I68" s="2"/>
      <c r="J68" s="2"/>
      <c r="K68" s="2"/>
      <c r="L68" s="2"/>
    </row>
    <row r="69" spans="2:12" x14ac:dyDescent="0.25">
      <c r="B69" s="6" t="s">
        <v>62</v>
      </c>
      <c r="C69" s="8"/>
      <c r="D69" s="28"/>
      <c r="E69" s="31"/>
      <c r="F69" s="2"/>
      <c r="G69" s="2"/>
      <c r="H69" s="2"/>
      <c r="I69" s="2"/>
      <c r="J69" s="2"/>
      <c r="K69" s="2"/>
      <c r="L69" s="2"/>
    </row>
    <row r="70" spans="2:12" x14ac:dyDescent="0.25">
      <c r="B70" s="7">
        <v>7500</v>
      </c>
      <c r="C70" s="8" t="s">
        <v>62</v>
      </c>
      <c r="D70" s="27">
        <v>11500</v>
      </c>
      <c r="E70" s="31"/>
      <c r="F70" s="2"/>
      <c r="G70" s="2"/>
      <c r="H70" s="2"/>
      <c r="I70" s="2"/>
      <c r="J70" s="2"/>
      <c r="K70" s="2"/>
      <c r="L70" s="2"/>
    </row>
    <row r="71" spans="2:12" x14ac:dyDescent="0.25">
      <c r="B71" s="10" t="s">
        <v>63</v>
      </c>
      <c r="C71" s="11"/>
      <c r="D71" s="27">
        <f t="shared" ref="D71" si="9">SUM(D70)</f>
        <v>11500</v>
      </c>
      <c r="E71" s="31"/>
      <c r="F71" s="2"/>
      <c r="G71" s="2"/>
      <c r="H71" s="2"/>
      <c r="I71" s="2"/>
      <c r="J71" s="2"/>
      <c r="K71" s="2"/>
      <c r="L71" s="2"/>
    </row>
    <row r="72" spans="2:12" x14ac:dyDescent="0.25">
      <c r="B72" s="6" t="s">
        <v>64</v>
      </c>
      <c r="C72" s="8"/>
      <c r="D72" s="28"/>
      <c r="E72" s="31"/>
      <c r="F72" s="2"/>
      <c r="G72" s="2"/>
      <c r="H72" s="2"/>
      <c r="I72" s="2"/>
      <c r="J72" s="2"/>
      <c r="K72" s="2"/>
      <c r="L72" s="2"/>
    </row>
    <row r="73" spans="2:12" x14ac:dyDescent="0.25">
      <c r="B73" s="7">
        <v>7710</v>
      </c>
      <c r="C73" s="8" t="s">
        <v>65</v>
      </c>
      <c r="D73" s="28">
        <v>0</v>
      </c>
      <c r="E73" s="31"/>
      <c r="F73" s="2"/>
      <c r="G73" s="2"/>
      <c r="H73" s="2"/>
      <c r="I73" s="2"/>
      <c r="J73" s="2"/>
      <c r="K73" s="2"/>
      <c r="L73" s="2"/>
    </row>
    <row r="74" spans="2:12" x14ac:dyDescent="0.25">
      <c r="B74" s="7">
        <v>7770</v>
      </c>
      <c r="C74" s="8" t="s">
        <v>66</v>
      </c>
      <c r="D74" s="28">
        <v>2000</v>
      </c>
      <c r="E74" s="31"/>
      <c r="F74" s="2"/>
      <c r="G74" s="2"/>
      <c r="H74" s="2"/>
      <c r="I74" s="2"/>
      <c r="J74" s="2"/>
      <c r="K74" s="2"/>
      <c r="L74" s="2"/>
    </row>
    <row r="75" spans="2:12" x14ac:dyDescent="0.25">
      <c r="B75" s="7">
        <v>7771</v>
      </c>
      <c r="C75" s="8" t="s">
        <v>67</v>
      </c>
      <c r="D75" s="28">
        <v>20</v>
      </c>
      <c r="E75" s="31"/>
      <c r="F75" s="2"/>
      <c r="G75" s="2"/>
      <c r="H75" s="2"/>
      <c r="I75" s="2"/>
      <c r="J75" s="2"/>
      <c r="K75" s="2"/>
      <c r="L75" s="2"/>
    </row>
    <row r="76" spans="2:12" x14ac:dyDescent="0.25">
      <c r="B76" s="7">
        <v>7780</v>
      </c>
      <c r="C76" s="8" t="s">
        <v>68</v>
      </c>
      <c r="D76" s="28">
        <v>15000</v>
      </c>
      <c r="E76" s="31"/>
      <c r="F76" s="2"/>
      <c r="G76" s="2"/>
      <c r="H76" s="2"/>
      <c r="I76" s="2"/>
      <c r="J76" s="2"/>
      <c r="K76" s="2"/>
      <c r="L76" s="2"/>
    </row>
    <row r="77" spans="2:12" x14ac:dyDescent="0.25">
      <c r="B77" s="9">
        <v>7830</v>
      </c>
      <c r="C77" s="8" t="s">
        <v>69</v>
      </c>
      <c r="D77" s="28">
        <v>4000</v>
      </c>
      <c r="E77" s="31"/>
      <c r="F77" s="2"/>
      <c r="G77" s="2"/>
      <c r="H77" s="2"/>
      <c r="I77" s="2"/>
      <c r="J77" s="2"/>
      <c r="K77" s="2"/>
      <c r="L77" s="2"/>
    </row>
    <row r="78" spans="2:12" x14ac:dyDescent="0.25">
      <c r="B78" s="10" t="s">
        <v>70</v>
      </c>
      <c r="C78" s="11"/>
      <c r="D78" s="28">
        <f t="shared" ref="D78" si="10">SUM(D73:D77)</f>
        <v>21020</v>
      </c>
      <c r="E78" s="31"/>
      <c r="F78" s="2"/>
      <c r="G78" s="2"/>
      <c r="H78" s="2"/>
      <c r="I78" s="2"/>
      <c r="J78" s="2"/>
      <c r="K78" s="2"/>
      <c r="L78" s="2"/>
    </row>
    <row r="79" spans="2:12" x14ac:dyDescent="0.25">
      <c r="B79" s="9"/>
      <c r="C79" s="5"/>
      <c r="D79" s="28"/>
      <c r="E79" s="31"/>
      <c r="F79" s="2"/>
      <c r="G79" s="2"/>
      <c r="H79" s="2"/>
      <c r="I79" s="2"/>
      <c r="J79" s="2"/>
      <c r="K79" s="2"/>
      <c r="L79" s="2"/>
    </row>
    <row r="80" spans="2:12" x14ac:dyDescent="0.25">
      <c r="B80" s="20" t="s">
        <v>71</v>
      </c>
      <c r="C80" s="21"/>
      <c r="D80" s="29">
        <f>D24+D36+D43+D46+D52+D59+D65+D68+D71+D78</f>
        <v>3873745.6247139997</v>
      </c>
      <c r="E80" s="28"/>
      <c r="F80" s="2"/>
      <c r="G80" s="2"/>
      <c r="H80" s="2"/>
      <c r="I80" s="2"/>
      <c r="J80" s="2"/>
      <c r="K80" s="2"/>
      <c r="L80" s="2"/>
    </row>
    <row r="81" spans="2:12" x14ac:dyDescent="0.25">
      <c r="B81" s="22" t="s">
        <v>72</v>
      </c>
      <c r="C81" s="23"/>
      <c r="D81" s="28"/>
      <c r="E81" s="31"/>
      <c r="F81" s="2"/>
      <c r="G81" s="2"/>
      <c r="H81" s="2"/>
      <c r="I81" s="2"/>
      <c r="J81" s="2"/>
      <c r="K81" s="2"/>
      <c r="L81" s="2"/>
    </row>
    <row r="82" spans="2:12" x14ac:dyDescent="0.25">
      <c r="B82" s="7">
        <v>8050</v>
      </c>
      <c r="C82" s="8" t="s">
        <v>73</v>
      </c>
      <c r="D82" s="28"/>
      <c r="E82" s="31"/>
      <c r="F82" s="2"/>
      <c r="G82" s="2"/>
      <c r="H82" s="2"/>
      <c r="I82" s="2"/>
      <c r="J82" s="2"/>
      <c r="K82" s="2"/>
      <c r="L82" s="2"/>
    </row>
    <row r="83" spans="2:12" x14ac:dyDescent="0.25">
      <c r="B83" s="7">
        <v>8150</v>
      </c>
      <c r="C83" s="8" t="s">
        <v>74</v>
      </c>
      <c r="D83" s="28"/>
      <c r="E83" s="31"/>
      <c r="F83" s="2"/>
      <c r="G83" s="2"/>
      <c r="H83" s="2"/>
      <c r="I83" s="2"/>
      <c r="J83" s="2"/>
      <c r="K83" s="2"/>
      <c r="L83" s="2"/>
    </row>
    <row r="84" spans="2:12" x14ac:dyDescent="0.25">
      <c r="B84" s="10" t="s">
        <v>75</v>
      </c>
      <c r="C84" s="11"/>
      <c r="D84" s="38">
        <f t="shared" ref="D84" si="11">SUM(D82:D83)</f>
        <v>0</v>
      </c>
      <c r="E84" s="31"/>
      <c r="F84" s="2"/>
      <c r="G84" s="2"/>
      <c r="H84" s="2"/>
      <c r="I84" s="2"/>
      <c r="J84" s="2"/>
      <c r="K84" s="2"/>
      <c r="L84" s="2"/>
    </row>
    <row r="85" spans="2:12" x14ac:dyDescent="0.25">
      <c r="B85" s="24"/>
      <c r="C85" s="17"/>
      <c r="D85" s="28"/>
      <c r="E85" s="31"/>
      <c r="F85" s="2"/>
      <c r="G85" s="2"/>
      <c r="H85" s="2"/>
      <c r="I85" s="2"/>
      <c r="J85" s="2"/>
      <c r="K85" s="2"/>
      <c r="L85" s="2"/>
    </row>
    <row r="86" spans="2:12" x14ac:dyDescent="0.25">
      <c r="B86" s="25" t="s">
        <v>76</v>
      </c>
      <c r="C86" s="26"/>
      <c r="D86" s="29">
        <f>D16-D80-D84</f>
        <v>26254.375286000315</v>
      </c>
      <c r="E86" s="28"/>
      <c r="F86" s="2"/>
      <c r="G86" s="2"/>
      <c r="H86" s="2"/>
      <c r="I86" s="2"/>
      <c r="J86" s="2"/>
      <c r="K86" s="2"/>
      <c r="L86" s="2"/>
    </row>
    <row r="87" spans="2:12" x14ac:dyDescent="0.25">
      <c r="B87" s="2"/>
      <c r="C87" s="2"/>
      <c r="D87" s="2"/>
      <c r="E87" s="3"/>
      <c r="F87" s="2"/>
      <c r="G87" s="2"/>
      <c r="H87" s="2"/>
      <c r="I87" s="2"/>
      <c r="J87" s="2"/>
      <c r="K87" s="2"/>
      <c r="L87" s="2"/>
    </row>
    <row r="88" spans="2:12" x14ac:dyDescent="0.25">
      <c r="B88" s="2"/>
      <c r="C88" s="2"/>
      <c r="D88" s="2"/>
      <c r="E88" s="3"/>
      <c r="F88" s="2"/>
      <c r="G88" s="2"/>
      <c r="H88" s="2"/>
      <c r="I88" s="2"/>
      <c r="J88" s="2"/>
      <c r="K88" s="2"/>
      <c r="L88" s="2"/>
    </row>
    <row r="89" spans="2:12" x14ac:dyDescent="0.25">
      <c r="B89" s="2"/>
      <c r="C89" s="2"/>
      <c r="D89" s="2"/>
      <c r="E89" s="3"/>
      <c r="F89" s="2"/>
      <c r="G89" s="2"/>
      <c r="H89" s="2"/>
      <c r="I89" s="2"/>
      <c r="J89" s="2"/>
      <c r="K89" s="2"/>
      <c r="L89" s="2"/>
    </row>
    <row r="90" spans="2:12" x14ac:dyDescent="0.25">
      <c r="B90" s="2"/>
      <c r="C90" s="2"/>
      <c r="D90" s="2"/>
      <c r="E90" s="3"/>
      <c r="F90" s="2"/>
      <c r="G90" s="2"/>
      <c r="H90" s="2"/>
      <c r="I90" s="2"/>
      <c r="J90" s="2"/>
      <c r="K90" s="2"/>
      <c r="L90" s="2"/>
    </row>
    <row r="91" spans="2:12" x14ac:dyDescent="0.25">
      <c r="B91" s="2"/>
      <c r="C91" s="2"/>
      <c r="D91" s="2"/>
      <c r="E91" s="3"/>
      <c r="F91" s="2"/>
      <c r="G91" s="2"/>
      <c r="H91" s="2"/>
      <c r="I91" s="2"/>
      <c r="J91" s="2"/>
      <c r="K91" s="2"/>
      <c r="L91" s="2"/>
    </row>
    <row r="92" spans="2:12" x14ac:dyDescent="0.25">
      <c r="B92" s="2"/>
      <c r="C92" s="2"/>
      <c r="D92" s="2"/>
      <c r="E92" s="3"/>
      <c r="F92" s="2"/>
      <c r="G92" s="2"/>
      <c r="H92" s="2"/>
      <c r="I92" s="2"/>
      <c r="J92" s="2"/>
      <c r="K92" s="2"/>
      <c r="L92" s="2"/>
    </row>
  </sheetData>
  <mergeCells count="3"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6" ma:contentTypeDescription="Opprett et nytt dokument." ma:contentTypeScope="" ma:versionID="bcc2be7997fbfe5cdb8bdfe30242d597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8663018c31a1074993df6cae0740c861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6FB300-2F8A-484F-803A-5A16A37E4981}"/>
</file>

<file path=customXml/itemProps2.xml><?xml version="1.0" encoding="utf-8"?>
<ds:datastoreItem xmlns:ds="http://schemas.openxmlformats.org/officeDocument/2006/customXml" ds:itemID="{68BD8A65-07F0-4CEA-9B82-E97958CCEE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 Trovåg</dc:creator>
  <cp:lastModifiedBy>Jone Trovåg</cp:lastModifiedBy>
  <cp:lastPrinted>2021-09-12T19:45:46Z</cp:lastPrinted>
  <dcterms:created xsi:type="dcterms:W3CDTF">2021-09-12T19:40:32Z</dcterms:created>
  <dcterms:modified xsi:type="dcterms:W3CDTF">2022-09-11T21:20:10Z</dcterms:modified>
</cp:coreProperties>
</file>