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66C75BAB-7492-4107-88AC-30ECCE9E2C10}" xr6:coauthVersionLast="46" xr6:coauthVersionMax="46" xr10:uidLastSave="{00000000-0000-0000-0000-000000000000}"/>
  <bookViews>
    <workbookView xWindow="28680" yWindow="-10290" windowWidth="16440" windowHeight="28440" activeTab="2" xr2:uid="{00000000-000D-0000-FFFF-FFFF00000000}"/>
  </bookViews>
  <sheets>
    <sheet name="2025" sheetId="2" r:id="rId1"/>
    <sheet name="2026" sheetId="4" r:id="rId2"/>
    <sheet name="2027"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7" i="5" l="1"/>
  <c r="E134" i="5"/>
  <c r="E131" i="5"/>
  <c r="E128" i="5"/>
  <c r="E123" i="5"/>
  <c r="E119" i="5"/>
  <c r="E112" i="5"/>
  <c r="E105" i="5"/>
  <c r="E100" i="5"/>
  <c r="E91" i="5"/>
  <c r="E85" i="5"/>
  <c r="E80" i="5"/>
  <c r="E71" i="5"/>
  <c r="F73" i="5" s="1"/>
  <c r="E62" i="5"/>
  <c r="D61" i="5"/>
  <c r="D60" i="5"/>
  <c r="D59" i="5"/>
  <c r="D53" i="5"/>
  <c r="D52" i="5"/>
  <c r="D51" i="5"/>
  <c r="D50" i="5"/>
  <c r="D45" i="5"/>
  <c r="D44" i="5"/>
  <c r="D43" i="5"/>
  <c r="D38" i="5"/>
  <c r="D37" i="5"/>
  <c r="D36" i="5"/>
  <c r="D34" i="5"/>
  <c r="D41" i="5" s="1"/>
  <c r="E32" i="5"/>
  <c r="E27" i="5"/>
  <c r="E20" i="5"/>
  <c r="E16" i="5"/>
  <c r="E137" i="4"/>
  <c r="E134" i="4"/>
  <c r="E131" i="4"/>
  <c r="E128" i="4"/>
  <c r="E123" i="4"/>
  <c r="E119" i="4"/>
  <c r="E112" i="4"/>
  <c r="E105" i="4"/>
  <c r="E100" i="4"/>
  <c r="E91" i="4"/>
  <c r="E85" i="4"/>
  <c r="E80" i="4"/>
  <c r="F73" i="4"/>
  <c r="E71" i="4"/>
  <c r="E62" i="4"/>
  <c r="D61" i="4"/>
  <c r="D60" i="4"/>
  <c r="D59" i="4"/>
  <c r="D53" i="4"/>
  <c r="D52" i="4"/>
  <c r="D51" i="4"/>
  <c r="D50" i="4"/>
  <c r="D47" i="4" s="1"/>
  <c r="D45" i="4"/>
  <c r="D44" i="4"/>
  <c r="D43" i="4"/>
  <c r="D38" i="4"/>
  <c r="D37" i="4"/>
  <c r="D36" i="4"/>
  <c r="D34" i="4"/>
  <c r="E32" i="4"/>
  <c r="E27" i="4"/>
  <c r="E20" i="4"/>
  <c r="E16" i="4"/>
  <c r="F139" i="5" l="1"/>
  <c r="D47" i="5"/>
  <c r="F22" i="5"/>
  <c r="F141" i="5" s="1"/>
  <c r="E54" i="5"/>
  <c r="D46" i="5"/>
  <c r="E39" i="5"/>
  <c r="F139" i="4"/>
  <c r="E39" i="4"/>
  <c r="F22" i="4"/>
  <c r="F141" i="4" s="1"/>
  <c r="E54" i="4"/>
  <c r="D41" i="4"/>
  <c r="D46" i="4"/>
  <c r="E48" i="5" l="1"/>
  <c r="F64" i="5" s="1"/>
  <c r="F142" i="5" s="1"/>
  <c r="F143" i="5" s="1"/>
  <c r="E48" i="4"/>
  <c r="F64" i="4" s="1"/>
  <c r="F142" i="4" s="1"/>
  <c r="F143" i="4" s="1"/>
  <c r="E112" i="2" l="1"/>
  <c r="E137" i="2"/>
  <c r="E134" i="2"/>
  <c r="E131" i="2"/>
  <c r="E128" i="2"/>
  <c r="E123" i="2"/>
  <c r="E119" i="2"/>
  <c r="E105" i="2"/>
  <c r="E100" i="2"/>
  <c r="E91" i="2"/>
  <c r="E85" i="2"/>
  <c r="E80" i="2"/>
  <c r="E71" i="2"/>
  <c r="F73" i="2" s="1"/>
  <c r="D61" i="2"/>
  <c r="D60" i="2"/>
  <c r="D59" i="2"/>
  <c r="D53" i="2"/>
  <c r="D52" i="2"/>
  <c r="D51" i="2"/>
  <c r="D50" i="2"/>
  <c r="D45" i="2"/>
  <c r="D44" i="2"/>
  <c r="D43" i="2"/>
  <c r="D38" i="2"/>
  <c r="D37" i="2"/>
  <c r="D36" i="2"/>
  <c r="D34" i="2"/>
  <c r="E32" i="2"/>
  <c r="E27" i="2"/>
  <c r="E20" i="2"/>
  <c r="E16" i="2"/>
  <c r="D47" i="2" l="1"/>
  <c r="F22" i="2"/>
  <c r="F141" i="2" s="1"/>
  <c r="E62" i="2"/>
  <c r="D46" i="2"/>
  <c r="F139" i="2"/>
  <c r="E39" i="2"/>
  <c r="E54" i="2"/>
  <c r="D41" i="2"/>
  <c r="E48" i="2" l="1"/>
  <c r="F64" i="2" s="1"/>
  <c r="F142" i="2" s="1"/>
  <c r="F1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8" authorId="0" shapeId="0" xr:uid="{08F5794B-F616-41D8-829E-E2F752C33AF4}">
      <text>
        <r>
          <rPr>
            <b/>
            <sz val="9"/>
            <color rgb="FF000000"/>
            <rFont val="Tahoma"/>
            <family val="2"/>
          </rPr>
          <t>Author:</t>
        </r>
        <r>
          <rPr>
            <sz val="9"/>
            <color rgb="FF000000"/>
            <rFont val="Tahoma"/>
            <family val="2"/>
          </rPr>
          <t xml:space="preserve">
Søker om det samme som sist år.</t>
        </r>
      </text>
    </comment>
    <comment ref="D10" authorId="0" shapeId="0" xr:uid="{D25C32EF-E137-4046-BBEE-DB80EA9D9AA3}">
      <text>
        <r>
          <rPr>
            <b/>
            <sz val="9"/>
            <color rgb="FF000000"/>
            <rFont val="Tahoma"/>
            <family val="2"/>
          </rPr>
          <t>Author:</t>
        </r>
        <r>
          <rPr>
            <sz val="9"/>
            <color rgb="FF000000"/>
            <rFont val="Tahoma"/>
            <family val="2"/>
          </rPr>
          <t xml:space="preserve">
Søkt sammen med de andre rettshjelpstiltakene</t>
        </r>
      </text>
    </comment>
    <comment ref="D15" authorId="0" shapeId="0" xr:uid="{CC04F9D7-6F32-448A-8DE6-256E1B6DF06A}">
      <text>
        <r>
          <rPr>
            <sz val="9"/>
            <color rgb="FF000000"/>
            <rFont val="Tahoma"/>
            <family val="2"/>
          </rPr>
          <t>Vi deler på regninga for IT (kr. 81000, en 20% stilling) med Jurk. Jurk betaler oss, og så vil dere se under utgiftsposten at vi faktureres 81 000 for IT-tjeneste.</t>
        </r>
      </text>
    </comment>
    <comment ref="D26" authorId="0" shapeId="0" xr:uid="{5761B996-A76E-4BAF-AB74-482FC27EBF68}">
      <text>
        <r>
          <rPr>
            <b/>
            <sz val="9"/>
            <color rgb="FF000000"/>
            <rFont val="Tahoma"/>
            <family val="2"/>
          </rPr>
          <t>Author:</t>
        </r>
        <r>
          <rPr>
            <sz val="9"/>
            <color rgb="FF000000"/>
            <rFont val="Tahoma"/>
            <family val="2"/>
          </rPr>
          <t xml:space="preserve">
Ikke justert siden desember. Merk at det er dobbel lønn i januar, da både avtroppende og påtroppende DL er lønnet av Jussbuss.</t>
        </r>
      </text>
    </comment>
    <comment ref="D29" authorId="0" shapeId="0" xr:uid="{03B46D93-24D5-4F6B-BB48-529F3938A23B}">
      <text>
        <r>
          <rPr>
            <sz val="8"/>
            <color rgb="FF000000"/>
            <rFont val="Tahoma"/>
            <family val="2"/>
          </rPr>
          <t xml:space="preserve">Lønn sentralbord: 175,7,- x 30,5 timer uken i 40 uker. 
</t>
        </r>
        <r>
          <rPr>
            <b/>
            <sz val="8"/>
            <color rgb="FF000000"/>
            <rFont val="Tahoma"/>
            <family val="2"/>
          </rPr>
          <t xml:space="preserve">= kr 214.354
</t>
        </r>
        <r>
          <rPr>
            <sz val="8"/>
            <color rgb="FF000000"/>
            <rFont val="Tahoma"/>
            <family val="2"/>
          </rPr>
          <t>Det er her ikke tatt høyde for helligdager eller vakter som DL/gruppene bemanner sentralbordet på. Det forutsettes altså at sentralbordet er bemannet hver dag hele året.
Her er det endret fra 30 til 30,5 (dette var en feil i tidligere budsjetter). Det er også flyttet 8 uker drift til sommergruppeposten, der sentralbord skal få høyere timesats. Dette for å sikre at man kan få inn sommervikarer også på sentralbordet.</t>
        </r>
      </text>
    </comment>
    <comment ref="D31" authorId="0" shapeId="0" xr:uid="{C349FA6D-6F76-4EE3-B047-7CA7E0B2AC40}">
      <text>
        <r>
          <rPr>
            <b/>
            <sz val="8"/>
            <color rgb="FF000000"/>
            <rFont val="Tahoma"/>
            <family val="2"/>
          </rPr>
          <t xml:space="preserve">Sommerdrift i 8 uker:
</t>
        </r>
        <r>
          <rPr>
            <sz val="8"/>
            <color rgb="FF000000"/>
            <rFont val="Tahoma"/>
            <family val="2"/>
          </rPr>
          <t>8 uker med 12 medarbeidere, 40 t/uke, 203,4 kr/t =</t>
        </r>
        <r>
          <rPr>
            <b/>
            <sz val="8"/>
            <color rgb="FF000000"/>
            <rFont val="Tahoma"/>
            <family val="2"/>
          </rPr>
          <t xml:space="preserve"> kr 781 056
</t>
        </r>
        <r>
          <rPr>
            <sz val="8"/>
            <color rgb="FF000000"/>
            <rFont val="Tahoma"/>
            <family val="2"/>
          </rPr>
          <t>Her er det satt opp antall timer fra 31 - innebærer en reell lønnsøkning på kr. 1 830,6 per uke, som vil gjøre sommerdrift mer tilsvarende en vanlig sommerjobb. Det vil også gjøre at vi nærmer oss mer at man får betalt for de timene man faktisk jobber på sommeren.</t>
        </r>
        <r>
          <rPr>
            <b/>
            <sz val="8"/>
            <color rgb="FF000000"/>
            <rFont val="Tahoma"/>
            <family val="2"/>
          </rPr>
          <t xml:space="preserve">
</t>
        </r>
        <r>
          <rPr>
            <sz val="8"/>
            <color rgb="FF000000"/>
            <rFont val="Tahoma"/>
            <family val="2"/>
          </rPr>
          <t xml:space="preserve">Endringen innebærer en forskjell i total bruk av penger på sommergruppa på litt over kr. 200.000 (inkludert feriepenger, pensjon, AGA)
</t>
        </r>
        <r>
          <rPr>
            <b/>
            <sz val="8"/>
            <color rgb="FF000000"/>
            <rFont val="Tahoma"/>
            <family val="2"/>
          </rPr>
          <t xml:space="preserve">Sommervikar på sentralbordet:
</t>
        </r>
        <r>
          <rPr>
            <sz val="8"/>
            <color rgb="FF000000"/>
            <rFont val="Tahoma"/>
            <family val="2"/>
          </rPr>
          <t xml:space="preserve">27 timer x 8 uker sommerdrift x 203,40kr/t = </t>
        </r>
        <r>
          <rPr>
            <b/>
            <sz val="8"/>
            <color rgb="FF000000"/>
            <rFont val="Tahoma"/>
            <family val="2"/>
          </rPr>
          <t xml:space="preserve">kr. 43 934,40
</t>
        </r>
        <r>
          <rPr>
            <sz val="8"/>
            <color rgb="FF000000"/>
            <rFont val="Tahoma"/>
            <family val="2"/>
          </rPr>
          <t xml:space="preserve">Dette vil innebære en endring på kr. 5 983,20, opp fra 37 951,2. Endringen gjøres for å sikre at vi får rekruttert sommervikarer på sentralbordet under sommerdrift.
</t>
        </r>
        <r>
          <rPr>
            <b/>
            <sz val="8"/>
            <color rgb="FF000000"/>
            <rFont val="Tahoma"/>
            <family val="2"/>
          </rPr>
          <t>Total: 824.990,40</t>
        </r>
      </text>
    </comment>
    <comment ref="D34" authorId="0" shapeId="0" xr:uid="{79A1B9E5-D4D2-4AAA-831B-D10FBB8B1D92}">
      <text>
        <r>
          <rPr>
            <sz val="9"/>
            <color rgb="FF000000"/>
            <rFont val="Tahoma"/>
            <family val="2"/>
          </rPr>
          <t xml:space="preserve">12 % av lønn
</t>
        </r>
      </text>
    </comment>
    <comment ref="D41" authorId="0" shapeId="0" xr:uid="{8702E86C-4AB4-4648-B1DF-E9DA2922E8AD}">
      <text>
        <r>
          <rPr>
            <b/>
            <i/>
            <sz val="9"/>
            <color rgb="FF000000"/>
            <rFont val="Tahoma"/>
            <family val="2"/>
          </rPr>
          <t>AGA</t>
        </r>
        <r>
          <rPr>
            <sz val="9"/>
            <color rgb="FF000000"/>
            <rFont val="Tahoma"/>
            <family val="2"/>
          </rPr>
          <t xml:space="preserve">=14,1% av lønn og feriepenger.
</t>
        </r>
        <r>
          <rPr>
            <sz val="9"/>
            <color rgb="FF000000"/>
            <rFont val="Tahoma"/>
            <family val="2"/>
          </rPr>
          <t xml:space="preserve">
</t>
        </r>
        <r>
          <rPr>
            <b/>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D50" authorId="0" shapeId="0" xr:uid="{AD70955F-1485-42A7-8B26-D9C1CDCD7809}">
      <text>
        <r>
          <rPr>
            <sz val="9"/>
            <color rgb="FF000000"/>
            <rFont val="Tahoma"/>
            <family val="2"/>
          </rPr>
          <t xml:space="preserve">Pensjon= 12,3 % av lønn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D57" authorId="0" shapeId="0" xr:uid="{C22B5680-2344-4B9F-B576-8F48E1434992}">
      <text>
        <r>
          <rPr>
            <b/>
            <sz val="9"/>
            <color rgb="FF000000"/>
            <rFont val="Tahoma"/>
            <family val="2"/>
          </rPr>
          <t>Author:</t>
        </r>
        <r>
          <rPr>
            <sz val="9"/>
            <color rgb="FF000000"/>
            <rFont val="Tahoma"/>
            <family val="2"/>
          </rPr>
          <t xml:space="preserve">
50 kr per pers for saksmottaksmiddag x 13 som spiser (12 medarbeidere + sentralbord) x 48 uker med drift = </t>
        </r>
        <r>
          <rPr>
            <b/>
            <sz val="9"/>
            <color rgb="FF000000"/>
            <rFont val="Tahoma"/>
            <family val="2"/>
          </rPr>
          <t xml:space="preserve">kr 31.200 (oppjustert fra 34.400)
</t>
        </r>
        <r>
          <rPr>
            <sz val="9"/>
            <color rgb="FF000000"/>
            <rFont val="Tahoma"/>
            <family val="2"/>
          </rPr>
          <t xml:space="preserve">Fengselsbesøk: 75 kr per pers x 4 pers x 48 uker = </t>
        </r>
        <r>
          <rPr>
            <b/>
            <sz val="9"/>
            <color rgb="FF000000"/>
            <rFont val="Tahoma"/>
            <family val="2"/>
          </rPr>
          <t>kr 14.400
Totalt: kr 45.200
Oppjustert fra 38.400</t>
        </r>
      </text>
    </comment>
    <comment ref="D68" authorId="0" shapeId="0" xr:uid="{BB064BC0-9EE9-4B56-870C-1419621030F0}">
      <text>
        <r>
          <rPr>
            <b/>
            <sz val="9"/>
            <color rgb="FF000000"/>
            <rFont val="Tahoma"/>
            <family val="2"/>
          </rPr>
          <t>Author:</t>
        </r>
        <r>
          <rPr>
            <sz val="9"/>
            <color rgb="FF000000"/>
            <rFont val="Tahoma"/>
            <family val="2"/>
          </rPr>
          <t xml:space="preserve">
Dataparken trenger fornyelse. Etter samråd med Alex har vi kommet til at vi bør skifte ut 5 PCer dette året for å sikre jevn utskiftning av maskinparken, og holde oss innenfor garantiperioden. Skjermer har lengre levetid og vi trenger derfor kun å bytte 4 i året. Merk at vi kunne byttet flere datamaskiner i inneværende år, men at dette vil gi mindre forutsigbarhet i utskiftningen per år. I tillegg kommer ny PC til Luftegården.
Datamaskin 6550 x 6 = </t>
        </r>
        <r>
          <rPr>
            <b/>
            <sz val="9"/>
            <color rgb="FF000000"/>
            <rFont val="Tahoma"/>
            <family val="2"/>
          </rPr>
          <t xml:space="preserve">39 300,-
</t>
        </r>
        <r>
          <rPr>
            <sz val="9"/>
            <color rgb="FF000000"/>
            <rFont val="Tahoma"/>
            <family val="2"/>
          </rPr>
          <t xml:space="preserve">
</t>
        </r>
      </text>
    </comment>
    <comment ref="D69" authorId="0" shapeId="0" xr:uid="{CBAD68F4-38FA-4572-A73D-B1234158CAE6}">
      <text>
        <r>
          <rPr>
            <sz val="9"/>
            <color rgb="FF000000"/>
            <rFont val="Tahoma"/>
            <family val="2"/>
          </rPr>
          <t xml:space="preserve">Setter dette noe ned sml. Tidligere år. Her er penger til eventuelle pulter og oppvaskmaskin. Vi har for øvrig allerede kjøpt inn: to nye kjøleskap, nye kontorstoler til alle samt videokonferanse-opplegg til Luftegården. Burde være mindre behov for oppgraderinger det kommende året.
</t>
        </r>
        <r>
          <rPr>
            <sz val="9"/>
            <color rgb="FF000000"/>
            <rFont val="Tahoma"/>
            <family val="2"/>
          </rPr>
          <t xml:space="preserve">
</t>
        </r>
        <r>
          <rPr>
            <sz val="10"/>
            <color rgb="FF000000"/>
            <rFont val="Calibri"/>
            <family val="2"/>
            <scheme val="minor"/>
          </rPr>
          <t>Ikke justert siden budsjettet i desember</t>
        </r>
        <r>
          <rPr>
            <sz val="9"/>
            <color rgb="FF000000"/>
            <rFont val="Calibri"/>
            <family val="2"/>
            <scheme val="minor"/>
          </rPr>
          <t xml:space="preserve">
</t>
        </r>
      </text>
    </comment>
    <comment ref="D77" authorId="0" shapeId="0" xr:uid="{C4491DE5-1949-4C47-B7CB-053120A32ECC}">
      <text>
        <r>
          <rPr>
            <sz val="9"/>
            <color rgb="FF000000"/>
            <rFont val="Tahoma"/>
            <family val="2"/>
          </rPr>
          <t>I tråd med forbruket.</t>
        </r>
      </text>
    </comment>
    <comment ref="D79" authorId="0" shapeId="0" xr:uid="{537A3790-5CB5-4816-9544-335357CB71C9}">
      <text>
        <r>
          <rPr>
            <b/>
            <sz val="9"/>
            <color rgb="FF000000"/>
            <rFont val="Tahoma"/>
            <family val="2"/>
          </rPr>
          <t>Author:</t>
        </r>
        <r>
          <rPr>
            <sz val="9"/>
            <color rgb="FF000000"/>
            <rFont val="Tahoma"/>
            <family val="2"/>
          </rPr>
          <t xml:space="preserve">
Dette inkluderer alt av bestillinger, herunder kaffe, te etc - i tillegg til vanlig rekvisita.</t>
        </r>
      </text>
    </comment>
    <comment ref="D84" authorId="0" shapeId="0" xr:uid="{AE228A79-8BA0-4147-B7C6-1C9D181BBDCC}">
      <text>
        <r>
          <rPr>
            <sz val="9"/>
            <color rgb="FF000000"/>
            <rFont val="Tahoma"/>
            <family val="2"/>
          </rPr>
          <t xml:space="preserve">USIT.
</t>
        </r>
        <r>
          <rPr>
            <sz val="9"/>
            <color rgb="FF000000"/>
            <rFont val="Tahoma"/>
            <family val="2"/>
          </rPr>
          <t xml:space="preserve">
</t>
        </r>
        <r>
          <rPr>
            <sz val="9"/>
            <color rgb="FF000000"/>
            <rFont val="Tahoma"/>
            <family val="2"/>
          </rPr>
          <t>Jurk betaler inn halvparten, så reell kostnad er kr. 40 500,-.</t>
        </r>
      </text>
    </comment>
    <comment ref="D88" authorId="0" shapeId="0" xr:uid="{5F4FEA52-869D-4E93-ACC4-63DAB4FF0F53}">
      <text>
        <r>
          <rPr>
            <b/>
            <sz val="9"/>
            <color rgb="FF000000"/>
            <rFont val="Tahoma"/>
            <family val="2"/>
          </rPr>
          <t>Author:</t>
        </r>
        <r>
          <rPr>
            <sz val="9"/>
            <color rgb="FF000000"/>
            <rFont val="Tahoma"/>
            <family val="2"/>
          </rPr>
          <t xml:space="preserve">
Trykking av flere brosjyrer.</t>
        </r>
      </text>
    </comment>
    <comment ref="D89" authorId="0" shapeId="0" xr:uid="{8BCBD663-0A10-48A9-99F1-FDA1B09CC650}">
      <text>
        <r>
          <rPr>
            <b/>
            <sz val="9"/>
            <color rgb="FF000000"/>
            <rFont val="Tahoma"/>
            <family val="2"/>
          </rPr>
          <t>Author:</t>
        </r>
        <r>
          <rPr>
            <sz val="9"/>
            <color rgb="FF000000"/>
            <rFont val="Tahoma"/>
            <family val="2"/>
          </rPr>
          <t xml:space="preserve">
Kjøper kun inn et minimumsantall for å sende fysisk til Riksarkivet og et par andre. Ellers digitalt.</t>
        </r>
      </text>
    </comment>
    <comment ref="D94" authorId="0" shapeId="0" xr:uid="{2899189A-257E-4A19-B58F-3CE4AF8F4304}">
      <text>
        <r>
          <rPr>
            <b/>
            <sz val="10"/>
            <color rgb="FF000000"/>
            <rFont val="Tahoma"/>
            <family val="2"/>
          </rPr>
          <t>Author:</t>
        </r>
        <r>
          <rPr>
            <sz val="10"/>
            <color rgb="FF000000"/>
            <rFont val="Tahoma"/>
            <family val="2"/>
          </rPr>
          <t xml:space="preserve">
Oppjustert med 22.000 fra 50.000 da fellesseminaret avholdes i Bergen neste semester. 
24 (11xfaddere, 12xferskinger og DL) x 3000 (beregnet 1000kr for hotell per natt og 1000kr for fly tur-retur)</t>
        </r>
      </text>
    </comment>
    <comment ref="D95" authorId="0" shapeId="0" xr:uid="{314674E0-ACF5-4389-BEDE-994AE691C8DA}">
      <text>
        <r>
          <rPr>
            <b/>
            <sz val="9"/>
            <color rgb="FF000000"/>
            <rFont val="Tahoma"/>
            <family val="2"/>
          </rPr>
          <t>Author:</t>
        </r>
        <r>
          <rPr>
            <sz val="9"/>
            <color rgb="FF000000"/>
            <rFont val="Tahoma"/>
            <family val="2"/>
          </rPr>
          <t xml:space="preserve">
Budsjettert med 2500 per pers x 25 personer. Er tidvis noen som ikke drar, så kommer nok til å bli noe lavere, men budsjetteres med full deltakelse. 
</t>
        </r>
      </text>
    </comment>
    <comment ref="D96" authorId="0" shapeId="0" xr:uid="{4ACC7356-866B-4630-B391-9B3C53E4E80B}">
      <text>
        <r>
          <rPr>
            <b/>
            <sz val="9"/>
            <color rgb="FF000000"/>
            <rFont val="Tahoma"/>
            <family val="2"/>
          </rPr>
          <t>Author:</t>
        </r>
        <r>
          <rPr>
            <sz val="9"/>
            <color rgb="FF000000"/>
            <rFont val="Tahoma"/>
            <family val="2"/>
          </rPr>
          <t xml:space="preserve">
Kr. 5.850 per person. Dette inkluderer at alle får dobbeltrom, full pensjon + buss i regi av KROM på opp og ned.
23 medarbeidere + DL og Sheida.
Her var det regnet noe feil i budsjettet fra desember. Selve turen ble ca. kr. 5000 dyrere.</t>
        </r>
      </text>
    </comment>
    <comment ref="D97" authorId="0" shapeId="0" xr:uid="{4BBA9339-43BB-409D-AFD1-CA15519EA9EE}">
      <text>
        <r>
          <rPr>
            <b/>
            <sz val="9"/>
            <color rgb="FF000000"/>
            <rFont val="Tahoma"/>
            <family val="2"/>
          </rPr>
          <t>Author:</t>
        </r>
        <r>
          <rPr>
            <sz val="9"/>
            <color rgb="FF000000"/>
            <rFont val="Tahoma"/>
            <family val="2"/>
          </rPr>
          <t xml:space="preserve">
I tråd med prisen for høst 2021. Budsjettert med Kobberhaugshytta både vår og høst. Det inkluderer overnatting + middag på kvelden og frokost på morgenen.
</t>
        </r>
      </text>
    </comment>
    <comment ref="D99" authorId="0" shapeId="0" xr:uid="{ACF5675B-2B38-4C10-BD35-53B39B413D49}">
      <text>
        <r>
          <rPr>
            <sz val="9"/>
            <color rgb="FF000000"/>
            <rFont val="Tahoma"/>
            <family val="2"/>
          </rPr>
          <t xml:space="preserve">Dette tilsvarer fire alminnelige debatter i semesteret med et budsjett på </t>
        </r>
        <r>
          <rPr>
            <b/>
            <sz val="9"/>
            <color rgb="FF000000"/>
            <rFont val="Tahoma"/>
            <family val="2"/>
          </rPr>
          <t xml:space="preserve">kr. 6 250 </t>
        </r>
        <r>
          <rPr>
            <sz val="9"/>
            <color rgb="FF000000"/>
            <rFont val="Tahoma"/>
            <family val="2"/>
          </rPr>
          <t xml:space="preserve">pr debatt.
</t>
        </r>
        <r>
          <rPr>
            <sz val="9"/>
            <color rgb="FF000000"/>
            <rFont val="Tahoma"/>
            <family val="2"/>
          </rPr>
          <t xml:space="preserve">
</t>
        </r>
        <r>
          <rPr>
            <sz val="9"/>
            <color rgb="FF000000"/>
            <rFont val="Tahoma"/>
            <family val="2"/>
          </rPr>
          <t>Pluss 6 250kr for debatten under RPU 2 om rettshjelpsloven, som Reg.lobby arrangerer.</t>
        </r>
      </text>
    </comment>
    <comment ref="D108" authorId="0" shapeId="0" xr:uid="{F6DEDCA1-B345-42B4-91FF-CC259FC3ACAD}">
      <text>
        <r>
          <rPr>
            <sz val="9"/>
            <color rgb="FF000000"/>
            <rFont val="Tahoma"/>
            <family val="2"/>
          </rPr>
          <t xml:space="preserve">I tråd med forbruket i et normalår.
</t>
        </r>
        <r>
          <rPr>
            <sz val="9"/>
            <color rgb="FF000000"/>
            <rFont val="Tahoma"/>
            <family val="2"/>
          </rPr>
          <t xml:space="preserve">
</t>
        </r>
        <r>
          <rPr>
            <sz val="9"/>
            <color rgb="FF000000"/>
            <rFont val="Tahoma"/>
            <family val="2"/>
          </rPr>
          <t xml:space="preserve">Satt opp med </t>
        </r>
        <r>
          <rPr>
            <b/>
            <sz val="9"/>
            <color rgb="FF000000"/>
            <rFont val="Tahoma"/>
            <family val="2"/>
          </rPr>
          <t xml:space="preserve">kr. 10 000 </t>
        </r>
        <r>
          <rPr>
            <sz val="9"/>
            <color rgb="FF000000"/>
            <rFont val="Tahoma"/>
            <family val="2"/>
          </rPr>
          <t>grunnet generelt høyere priser på drivstoff i budsjettet fra desember, men ikke endret i det justerte budsjettet.</t>
        </r>
      </text>
    </comment>
    <comment ref="D109" authorId="0" shapeId="0" xr:uid="{3A36F4E5-E2D1-4C8E-BBD9-4A5F1A30C393}">
      <text>
        <r>
          <rPr>
            <b/>
            <sz val="10"/>
            <color rgb="FF000000"/>
            <rFont val="Tahoma"/>
            <family val="2"/>
          </rPr>
          <t>Author:</t>
        </r>
        <r>
          <rPr>
            <sz val="10"/>
            <color rgb="FF000000"/>
            <rFont val="Tahoma"/>
            <family val="2"/>
          </rPr>
          <t xml:space="preserve">
Satt opp med kr. 20 000 fordi bussen er konk. Vi får dermed en relativt stor ekstrakostnad, i tillegg til det alminnelige vedlikeholdet. Det er mulig UiO dekker denne kostnaden, men det er langt fra sikkert.</t>
        </r>
      </text>
    </comment>
    <comment ref="D116" authorId="0" shapeId="0" xr:uid="{090DEDE3-9D39-4AF3-B51C-E33DE7983387}">
      <text>
        <r>
          <rPr>
            <sz val="9"/>
            <color rgb="FF000000"/>
            <rFont val="Tahoma"/>
            <family val="2"/>
          </rPr>
          <t xml:space="preserve">Dekker diverse reiseutgifter til kurs, oppsøkende virksomhet o.l. utenom OPU.
</t>
        </r>
        <r>
          <rPr>
            <sz val="9"/>
            <color rgb="FF000000"/>
            <rFont val="Tahoma"/>
            <family val="2"/>
          </rPr>
          <t xml:space="preserve">
</t>
        </r>
        <r>
          <rPr>
            <sz val="9"/>
            <color rgb="FF000000"/>
            <rFont val="Tahoma"/>
            <family val="2"/>
          </rPr>
          <t>Det er blant annet denne vi bruker av for transport til Bastøy, Trandum eller når bussen er nede for telling.</t>
        </r>
      </text>
    </comment>
    <comment ref="D117" authorId="0" shapeId="0" xr:uid="{88A84FE7-033C-4239-8A9C-237B5B762FA1}">
      <text>
        <r>
          <rPr>
            <sz val="9"/>
            <color rgb="FF000000"/>
            <rFont val="Tahoma"/>
            <family val="2"/>
          </rPr>
          <t xml:space="preserve">To oppsøkende uker rundt om i hele landet.
</t>
        </r>
        <r>
          <rPr>
            <sz val="9"/>
            <color rgb="FF000000"/>
            <rFont val="Tahoma"/>
            <family val="2"/>
          </rPr>
          <t xml:space="preserve">
</t>
        </r>
        <r>
          <rPr>
            <sz val="9"/>
            <color rgb="FF000000"/>
            <rFont val="Tahoma"/>
            <family val="2"/>
          </rPr>
          <t>Øket med kr. 50 000 i budsjettet fra desember. Dette fordeles på to uker, og gjør at vi kan gi litt mer i diett.</t>
        </r>
      </text>
    </comment>
    <comment ref="D122" authorId="0" shapeId="0" xr:uid="{A1B58D39-B2A0-4B0D-B505-4B8C2D71334D}">
      <text>
        <r>
          <rPr>
            <sz val="9"/>
            <color rgb="FF000000"/>
            <rFont val="Tahoma"/>
            <family val="2"/>
          </rPr>
          <t>Dette skal dekke mat for de fire daglige lederene når det er JB som holder daglig ledermøte for studenttiltakene.</t>
        </r>
      </text>
    </comment>
    <comment ref="D133" authorId="0" shapeId="0" xr:uid="{0F4E793C-A79C-4B79-8D55-48C57DD8086B}">
      <text>
        <r>
          <rPr>
            <b/>
            <sz val="9"/>
            <color indexed="81"/>
            <rFont val="Tahoma"/>
            <charset val="1"/>
          </rPr>
          <t>Author:</t>
        </r>
        <r>
          <rPr>
            <sz val="9"/>
            <color indexed="81"/>
            <rFont val="Tahoma"/>
            <charset val="1"/>
          </rPr>
          <t xml:space="preserve">
Gjelder innkjøp av bl.a. kopper, bærenett og t-skjorter. Justert etter forbruk.</t>
        </r>
      </text>
    </comment>
    <comment ref="D136" authorId="0" shapeId="0" xr:uid="{80A8682E-EA04-464E-AE95-75D37710E9E9}">
      <text>
        <r>
          <rPr>
            <b/>
            <sz val="9"/>
            <color rgb="FF000000"/>
            <rFont val="Tahoma"/>
            <family val="2"/>
          </rPr>
          <t>Author:</t>
        </r>
        <r>
          <rPr>
            <sz val="9"/>
            <color rgb="FF000000"/>
            <rFont val="Tahoma"/>
            <family val="2"/>
          </rPr>
          <t xml:space="preserve">
Dette innebærer materiel og andre kostnader som kan oppstå.
Settes også av som en buffer for å dekke opp om lønnsøkninger som skjer gjennom året, og som først avgjøres på høsten. Innebærer at lønnen reelt kan være noe høyere per måned - men holdes av slik at vi ikke går i minus.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8" authorId="0" shapeId="0" xr:uid="{411C75C5-5382-483D-AD52-87DA75AEDA54}">
      <text>
        <r>
          <rPr>
            <b/>
            <sz val="9"/>
            <color rgb="FF000000"/>
            <rFont val="Tahoma"/>
            <family val="2"/>
          </rPr>
          <t>Author:</t>
        </r>
        <r>
          <rPr>
            <sz val="9"/>
            <color rgb="FF000000"/>
            <rFont val="Tahoma"/>
            <family val="2"/>
          </rPr>
          <t xml:space="preserve">
Søker om det samme som sist år.</t>
        </r>
      </text>
    </comment>
    <comment ref="D10" authorId="0" shapeId="0" xr:uid="{3171974C-FE57-4305-A753-29B6EDA41C62}">
      <text>
        <r>
          <rPr>
            <b/>
            <sz val="9"/>
            <color rgb="FF000000"/>
            <rFont val="Tahoma"/>
            <family val="2"/>
          </rPr>
          <t>Author:</t>
        </r>
        <r>
          <rPr>
            <sz val="9"/>
            <color rgb="FF000000"/>
            <rFont val="Tahoma"/>
            <family val="2"/>
          </rPr>
          <t xml:space="preserve">
Søkt sammen med de andre rettshjelpstiltakene</t>
        </r>
      </text>
    </comment>
    <comment ref="D15" authorId="0" shapeId="0" xr:uid="{7D0355EB-472C-46E1-9BBF-0A024E92701F}">
      <text>
        <r>
          <rPr>
            <sz val="9"/>
            <color rgb="FF000000"/>
            <rFont val="Tahoma"/>
            <family val="2"/>
          </rPr>
          <t>Vi deler på regninga for IT (kr. 81000, en 20% stilling) med Jurk. Jurk betaler oss, og så vil dere se under utgiftsposten at vi faktureres 81 000 for IT-tjeneste.</t>
        </r>
      </text>
    </comment>
    <comment ref="D26" authorId="0" shapeId="0" xr:uid="{7ADCC8A8-9582-494E-9A32-E78F2F2CB7CD}">
      <text>
        <r>
          <rPr>
            <b/>
            <sz val="9"/>
            <color rgb="FF000000"/>
            <rFont val="Tahoma"/>
            <family val="2"/>
          </rPr>
          <t>Author:</t>
        </r>
        <r>
          <rPr>
            <sz val="9"/>
            <color rgb="FF000000"/>
            <rFont val="Tahoma"/>
            <family val="2"/>
          </rPr>
          <t xml:space="preserve">
Ikke justert siden desember. Merk at det er dobbel lønn i januar, da både avtroppende og påtroppende DL er lønnet av Jussbuss.</t>
        </r>
      </text>
    </comment>
    <comment ref="D29" authorId="0" shapeId="0" xr:uid="{6531EBB9-65E8-4E5F-B3BF-CA199B2D898F}">
      <text>
        <r>
          <rPr>
            <sz val="8"/>
            <color rgb="FF000000"/>
            <rFont val="Tahoma"/>
            <family val="2"/>
          </rPr>
          <t xml:space="preserve">Lønn sentralbord: 175,7,- x 30,5 timer uken i 40 uker. 
</t>
        </r>
        <r>
          <rPr>
            <b/>
            <sz val="8"/>
            <color rgb="FF000000"/>
            <rFont val="Tahoma"/>
            <family val="2"/>
          </rPr>
          <t xml:space="preserve">= kr 214.354
</t>
        </r>
        <r>
          <rPr>
            <sz val="8"/>
            <color rgb="FF000000"/>
            <rFont val="Tahoma"/>
            <family val="2"/>
          </rPr>
          <t>Det er her ikke tatt høyde for helligdager eller vakter som DL/gruppene bemanner sentralbordet på. Det forutsettes altså at sentralbordet er bemannet hver dag hele året.
Her er det endret fra 30 til 30,5 (dette var en feil i tidligere budsjetter). Det er også flyttet 8 uker drift til sommergruppeposten, der sentralbord skal få høyere timesats. Dette for å sikre at man kan få inn sommervikarer også på sentralbordet.</t>
        </r>
      </text>
    </comment>
    <comment ref="D31" authorId="0" shapeId="0" xr:uid="{84279291-F287-476F-AFFA-3F33FB057957}">
      <text>
        <r>
          <rPr>
            <b/>
            <sz val="8"/>
            <color rgb="FF000000"/>
            <rFont val="Tahoma"/>
            <family val="2"/>
          </rPr>
          <t xml:space="preserve">Sommerdrift i 8 uker:
</t>
        </r>
        <r>
          <rPr>
            <sz val="8"/>
            <color rgb="FF000000"/>
            <rFont val="Tahoma"/>
            <family val="2"/>
          </rPr>
          <t>8 uker med 12 medarbeidere, 40 t/uke, 203,4 kr/t =</t>
        </r>
        <r>
          <rPr>
            <b/>
            <sz val="8"/>
            <color rgb="FF000000"/>
            <rFont val="Tahoma"/>
            <family val="2"/>
          </rPr>
          <t xml:space="preserve"> kr 781 056
</t>
        </r>
        <r>
          <rPr>
            <sz val="8"/>
            <color rgb="FF000000"/>
            <rFont val="Tahoma"/>
            <family val="2"/>
          </rPr>
          <t>Her er det satt opp antall timer fra 31 - innebærer en reell lønnsøkning på kr. 1 830,6 per uke, som vil gjøre sommerdrift mer tilsvarende en vanlig sommerjobb. Det vil også gjøre at vi nærmer oss mer at man får betalt for de timene man faktisk jobber på sommeren.</t>
        </r>
        <r>
          <rPr>
            <b/>
            <sz val="8"/>
            <color rgb="FF000000"/>
            <rFont val="Tahoma"/>
            <family val="2"/>
          </rPr>
          <t xml:space="preserve">
</t>
        </r>
        <r>
          <rPr>
            <sz val="8"/>
            <color rgb="FF000000"/>
            <rFont val="Tahoma"/>
            <family val="2"/>
          </rPr>
          <t xml:space="preserve">Endringen innebærer en forskjell i total bruk av penger på sommergruppa på litt over kr. 200.000 (inkludert feriepenger, pensjon, AGA)
</t>
        </r>
        <r>
          <rPr>
            <b/>
            <sz val="8"/>
            <color rgb="FF000000"/>
            <rFont val="Tahoma"/>
            <family val="2"/>
          </rPr>
          <t xml:space="preserve">Sommervikar på sentralbordet:
</t>
        </r>
        <r>
          <rPr>
            <sz val="8"/>
            <color rgb="FF000000"/>
            <rFont val="Tahoma"/>
            <family val="2"/>
          </rPr>
          <t xml:space="preserve">27 timer x 8 uker sommerdrift x 203,40kr/t = </t>
        </r>
        <r>
          <rPr>
            <b/>
            <sz val="8"/>
            <color rgb="FF000000"/>
            <rFont val="Tahoma"/>
            <family val="2"/>
          </rPr>
          <t xml:space="preserve">kr. 43 934,40
</t>
        </r>
        <r>
          <rPr>
            <sz val="8"/>
            <color rgb="FF000000"/>
            <rFont val="Tahoma"/>
            <family val="2"/>
          </rPr>
          <t xml:space="preserve">Dette vil innebære en endring på kr. 5 983,20, opp fra 37 951,2. Endringen gjøres for å sikre at vi får rekruttert sommervikarer på sentralbordet under sommerdrift.
</t>
        </r>
        <r>
          <rPr>
            <b/>
            <sz val="8"/>
            <color rgb="FF000000"/>
            <rFont val="Tahoma"/>
            <family val="2"/>
          </rPr>
          <t>Total: 824.990,40</t>
        </r>
      </text>
    </comment>
    <comment ref="D34" authorId="0" shapeId="0" xr:uid="{E5D71504-C5B2-4ED4-812E-F6D53A1EC75B}">
      <text>
        <r>
          <rPr>
            <sz val="9"/>
            <color rgb="FF000000"/>
            <rFont val="Tahoma"/>
            <family val="2"/>
          </rPr>
          <t xml:space="preserve">12 % av lønn
</t>
        </r>
      </text>
    </comment>
    <comment ref="D41" authorId="0" shapeId="0" xr:uid="{78257C2D-5B2B-4A8F-9809-82C8FC54C57D}">
      <text>
        <r>
          <rPr>
            <b/>
            <i/>
            <sz val="9"/>
            <color rgb="FF000000"/>
            <rFont val="Tahoma"/>
            <family val="2"/>
          </rPr>
          <t>AGA</t>
        </r>
        <r>
          <rPr>
            <sz val="9"/>
            <color rgb="FF000000"/>
            <rFont val="Tahoma"/>
            <family val="2"/>
          </rPr>
          <t xml:space="preserve">=14,1% av lønn og feriepenger.
</t>
        </r>
        <r>
          <rPr>
            <sz val="9"/>
            <color rgb="FF000000"/>
            <rFont val="Tahoma"/>
            <family val="2"/>
          </rPr>
          <t xml:space="preserve">
</t>
        </r>
        <r>
          <rPr>
            <b/>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D50" authorId="0" shapeId="0" xr:uid="{FADEC620-FA40-4F3E-92F0-8493C2486985}">
      <text>
        <r>
          <rPr>
            <sz val="9"/>
            <color rgb="FF000000"/>
            <rFont val="Tahoma"/>
            <family val="2"/>
          </rPr>
          <t xml:space="preserve">Pensjon= 12,3 % av lønn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D57" authorId="0" shapeId="0" xr:uid="{F35FB1A9-70F3-4EF8-89C0-E2C7C0238CCE}">
      <text>
        <r>
          <rPr>
            <b/>
            <sz val="9"/>
            <color rgb="FF000000"/>
            <rFont val="Tahoma"/>
            <family val="2"/>
          </rPr>
          <t>Author:</t>
        </r>
        <r>
          <rPr>
            <sz val="9"/>
            <color rgb="FF000000"/>
            <rFont val="Tahoma"/>
            <family val="2"/>
          </rPr>
          <t xml:space="preserve">
50 kr per pers for saksmottaksmiddag x 13 som spiser (12 medarbeidere + sentralbord) x 48 uker med drift = </t>
        </r>
        <r>
          <rPr>
            <b/>
            <sz val="9"/>
            <color rgb="FF000000"/>
            <rFont val="Tahoma"/>
            <family val="2"/>
          </rPr>
          <t xml:space="preserve">kr 31.200 (oppjustert fra 34.400)
</t>
        </r>
        <r>
          <rPr>
            <sz val="9"/>
            <color rgb="FF000000"/>
            <rFont val="Tahoma"/>
            <family val="2"/>
          </rPr>
          <t xml:space="preserve">Fengselsbesøk: 75 kr per pers x 4 pers x 48 uker = </t>
        </r>
        <r>
          <rPr>
            <b/>
            <sz val="9"/>
            <color rgb="FF000000"/>
            <rFont val="Tahoma"/>
            <family val="2"/>
          </rPr>
          <t>kr 14.400
Totalt: kr 45.200
Oppjustert fra 38.400</t>
        </r>
      </text>
    </comment>
    <comment ref="D68" authorId="0" shapeId="0" xr:uid="{7E2DF2CE-A2AF-4F4B-B01F-73304955E6B4}">
      <text>
        <r>
          <rPr>
            <b/>
            <sz val="9"/>
            <color rgb="FF000000"/>
            <rFont val="Tahoma"/>
            <family val="2"/>
          </rPr>
          <t>Author:</t>
        </r>
        <r>
          <rPr>
            <sz val="9"/>
            <color rgb="FF000000"/>
            <rFont val="Tahoma"/>
            <family val="2"/>
          </rPr>
          <t xml:space="preserve">
Dataparken trenger fornyelse. Etter samråd med Alex har vi kommet til at vi bør skifte ut 5 PCer dette året for å sikre jevn utskiftning av maskinparken, og holde oss innenfor garantiperioden. Skjermer har lengre levetid og vi trenger derfor kun å bytte 4 i året. Merk at vi kunne byttet flere datamaskiner i inneværende år, men at dette vil gi mindre forutsigbarhet i utskiftningen per år. I tillegg kommer ny PC til Luftegården.
Datamaskin 6550 x 6 = </t>
        </r>
        <r>
          <rPr>
            <b/>
            <sz val="9"/>
            <color rgb="FF000000"/>
            <rFont val="Tahoma"/>
            <family val="2"/>
          </rPr>
          <t xml:space="preserve">39 300,-
</t>
        </r>
        <r>
          <rPr>
            <sz val="9"/>
            <color rgb="FF000000"/>
            <rFont val="Tahoma"/>
            <family val="2"/>
          </rPr>
          <t xml:space="preserve">
</t>
        </r>
      </text>
    </comment>
    <comment ref="D69" authorId="0" shapeId="0" xr:uid="{43D0D5F6-ECBE-4568-AB48-B9F073D1DDE7}">
      <text>
        <r>
          <rPr>
            <sz val="9"/>
            <color rgb="FF000000"/>
            <rFont val="Tahoma"/>
            <family val="2"/>
          </rPr>
          <t xml:space="preserve">Setter dette noe ned sml. Tidligere år. Her er penger til eventuelle pulter og oppvaskmaskin. Vi har for øvrig allerede kjøpt inn: to nye kjøleskap, nye kontorstoler til alle samt videokonferanse-opplegg til Luftegården. Burde være mindre behov for oppgraderinger det kommende året.
</t>
        </r>
        <r>
          <rPr>
            <sz val="9"/>
            <color rgb="FF000000"/>
            <rFont val="Tahoma"/>
            <family val="2"/>
          </rPr>
          <t xml:space="preserve">
</t>
        </r>
        <r>
          <rPr>
            <sz val="10"/>
            <color rgb="FF000000"/>
            <rFont val="Calibri"/>
            <family val="2"/>
            <scheme val="minor"/>
          </rPr>
          <t>Ikke justert siden budsjettet i desember</t>
        </r>
        <r>
          <rPr>
            <sz val="9"/>
            <color rgb="FF000000"/>
            <rFont val="Calibri"/>
            <family val="2"/>
            <scheme val="minor"/>
          </rPr>
          <t xml:space="preserve">
</t>
        </r>
      </text>
    </comment>
    <comment ref="D77" authorId="0" shapeId="0" xr:uid="{B3599D60-359E-42A8-87BA-ADBF5C3E28A7}">
      <text>
        <r>
          <rPr>
            <sz val="9"/>
            <color rgb="FF000000"/>
            <rFont val="Tahoma"/>
            <family val="2"/>
          </rPr>
          <t>I tråd med forbruket.</t>
        </r>
      </text>
    </comment>
    <comment ref="D79" authorId="0" shapeId="0" xr:uid="{E9B16F2E-8A2D-4632-9170-4C1BBF43437D}">
      <text>
        <r>
          <rPr>
            <b/>
            <sz val="9"/>
            <color rgb="FF000000"/>
            <rFont val="Tahoma"/>
            <family val="2"/>
          </rPr>
          <t>Author:</t>
        </r>
        <r>
          <rPr>
            <sz val="9"/>
            <color rgb="FF000000"/>
            <rFont val="Tahoma"/>
            <family val="2"/>
          </rPr>
          <t xml:space="preserve">
Dette inkluderer alt av bestillinger, herunder kaffe, te etc - i tillegg til vanlig rekvisita.</t>
        </r>
      </text>
    </comment>
    <comment ref="D84" authorId="0" shapeId="0" xr:uid="{A559F89B-5AF9-4372-B7F8-F029BDC95E30}">
      <text>
        <r>
          <rPr>
            <sz val="9"/>
            <color rgb="FF000000"/>
            <rFont val="Tahoma"/>
            <family val="2"/>
          </rPr>
          <t xml:space="preserve">USIT.
</t>
        </r>
        <r>
          <rPr>
            <sz val="9"/>
            <color rgb="FF000000"/>
            <rFont val="Tahoma"/>
            <family val="2"/>
          </rPr>
          <t xml:space="preserve">
</t>
        </r>
        <r>
          <rPr>
            <sz val="9"/>
            <color rgb="FF000000"/>
            <rFont val="Tahoma"/>
            <family val="2"/>
          </rPr>
          <t>Jurk betaler inn halvparten, så reell kostnad er kr. 40 500,-.</t>
        </r>
      </text>
    </comment>
    <comment ref="D88" authorId="0" shapeId="0" xr:uid="{BEC83416-A717-4D42-980C-CF03900DDADD}">
      <text>
        <r>
          <rPr>
            <b/>
            <sz val="9"/>
            <color rgb="FF000000"/>
            <rFont val="Tahoma"/>
            <family val="2"/>
          </rPr>
          <t>Author:</t>
        </r>
        <r>
          <rPr>
            <sz val="9"/>
            <color rgb="FF000000"/>
            <rFont val="Tahoma"/>
            <family val="2"/>
          </rPr>
          <t xml:space="preserve">
Trykking av flere brosjyrer.</t>
        </r>
      </text>
    </comment>
    <comment ref="D89" authorId="0" shapeId="0" xr:uid="{5F34F038-0BD0-4CF5-8DCF-8953985B6F39}">
      <text>
        <r>
          <rPr>
            <b/>
            <sz val="9"/>
            <color rgb="FF000000"/>
            <rFont val="Tahoma"/>
            <family val="2"/>
          </rPr>
          <t>Author:</t>
        </r>
        <r>
          <rPr>
            <sz val="9"/>
            <color rgb="FF000000"/>
            <rFont val="Tahoma"/>
            <family val="2"/>
          </rPr>
          <t xml:space="preserve">
Kjøper kun inn et minimumsantall for å sende fysisk til Riksarkivet og et par andre. Ellers digitalt.</t>
        </r>
      </text>
    </comment>
    <comment ref="D94" authorId="0" shapeId="0" xr:uid="{310251F1-98E3-4B0C-900C-D54DA2B1355E}">
      <text>
        <r>
          <rPr>
            <b/>
            <sz val="10"/>
            <color rgb="FF000000"/>
            <rFont val="Tahoma"/>
            <family val="2"/>
          </rPr>
          <t>Author:</t>
        </r>
        <r>
          <rPr>
            <sz val="10"/>
            <color rgb="FF000000"/>
            <rFont val="Tahoma"/>
            <family val="2"/>
          </rPr>
          <t xml:space="preserve">
Oppjustert med 22.000 fra 50.000 da fellesseminaret avholdes i Bergen neste semester. 
24 (11xfaddere, 12xferskinger og DL) x 3000 (beregnet 1000kr for hotell per natt og 1000kr for fly tur-retur)</t>
        </r>
      </text>
    </comment>
    <comment ref="D95" authorId="0" shapeId="0" xr:uid="{1A27B978-53F3-4D47-B22B-9F9EE6B5F869}">
      <text>
        <r>
          <rPr>
            <b/>
            <sz val="9"/>
            <color rgb="FF000000"/>
            <rFont val="Tahoma"/>
            <family val="2"/>
          </rPr>
          <t>Author:</t>
        </r>
        <r>
          <rPr>
            <sz val="9"/>
            <color rgb="FF000000"/>
            <rFont val="Tahoma"/>
            <family val="2"/>
          </rPr>
          <t xml:space="preserve">
Budsjettert med 2500 per pers x 25 personer. Er tidvis noen som ikke drar, så kommer nok til å bli noe lavere, men budsjetteres med full deltakelse. 
</t>
        </r>
      </text>
    </comment>
    <comment ref="D96" authorId="0" shapeId="0" xr:uid="{5A857F30-1CC4-4CD4-8108-887263D75F1D}">
      <text>
        <r>
          <rPr>
            <b/>
            <sz val="9"/>
            <color rgb="FF000000"/>
            <rFont val="Tahoma"/>
            <family val="2"/>
          </rPr>
          <t>Author:</t>
        </r>
        <r>
          <rPr>
            <sz val="9"/>
            <color rgb="FF000000"/>
            <rFont val="Tahoma"/>
            <family val="2"/>
          </rPr>
          <t xml:space="preserve">
Kr. 5.850 per person. Dette inkluderer at alle får dobbeltrom, full pensjon + buss i regi av KROM på opp og ned.
23 medarbeidere + DL og Sheida.
Her var det regnet noe feil i budsjettet fra desember. Selve turen ble ca. kr. 5000 dyrere.</t>
        </r>
      </text>
    </comment>
    <comment ref="D97" authorId="0" shapeId="0" xr:uid="{4A2B14ED-CEDA-48C6-98B4-653EF06354AD}">
      <text>
        <r>
          <rPr>
            <b/>
            <sz val="9"/>
            <color rgb="FF000000"/>
            <rFont val="Tahoma"/>
            <family val="2"/>
          </rPr>
          <t>Author:</t>
        </r>
        <r>
          <rPr>
            <sz val="9"/>
            <color rgb="FF000000"/>
            <rFont val="Tahoma"/>
            <family val="2"/>
          </rPr>
          <t xml:space="preserve">
I tråd med prisen for høst 2021. Budsjettert med Kobberhaugshytta både vår og høst. Det inkluderer overnatting + middag på kvelden og frokost på morgenen.
</t>
        </r>
      </text>
    </comment>
    <comment ref="D99" authorId="0" shapeId="0" xr:uid="{24F9FDC2-69BB-4187-A724-A1946D175245}">
      <text>
        <r>
          <rPr>
            <sz val="9"/>
            <color rgb="FF000000"/>
            <rFont val="Tahoma"/>
            <family val="2"/>
          </rPr>
          <t xml:space="preserve">Dette tilsvarer fire alminnelige debatter i semesteret med et budsjett på </t>
        </r>
        <r>
          <rPr>
            <b/>
            <sz val="9"/>
            <color rgb="FF000000"/>
            <rFont val="Tahoma"/>
            <family val="2"/>
          </rPr>
          <t xml:space="preserve">kr. 6 250 </t>
        </r>
        <r>
          <rPr>
            <sz val="9"/>
            <color rgb="FF000000"/>
            <rFont val="Tahoma"/>
            <family val="2"/>
          </rPr>
          <t xml:space="preserve">pr debatt.
</t>
        </r>
        <r>
          <rPr>
            <sz val="9"/>
            <color rgb="FF000000"/>
            <rFont val="Tahoma"/>
            <family val="2"/>
          </rPr>
          <t xml:space="preserve">
</t>
        </r>
        <r>
          <rPr>
            <sz val="9"/>
            <color rgb="FF000000"/>
            <rFont val="Tahoma"/>
            <family val="2"/>
          </rPr>
          <t>Pluss 6 250kr for debatten under RPU 2 om rettshjelpsloven, som Reg.lobby arrangerer.</t>
        </r>
      </text>
    </comment>
    <comment ref="D108" authorId="0" shapeId="0" xr:uid="{E564C154-7996-4E19-BBB4-A6F9779A9EDC}">
      <text>
        <r>
          <rPr>
            <sz val="9"/>
            <color rgb="FF000000"/>
            <rFont val="Tahoma"/>
            <family val="2"/>
          </rPr>
          <t xml:space="preserve">I tråd med forbruket i et normalår.
</t>
        </r>
        <r>
          <rPr>
            <sz val="9"/>
            <color rgb="FF000000"/>
            <rFont val="Tahoma"/>
            <family val="2"/>
          </rPr>
          <t xml:space="preserve">
</t>
        </r>
        <r>
          <rPr>
            <sz val="9"/>
            <color rgb="FF000000"/>
            <rFont val="Tahoma"/>
            <family val="2"/>
          </rPr>
          <t xml:space="preserve">Satt opp med </t>
        </r>
        <r>
          <rPr>
            <b/>
            <sz val="9"/>
            <color rgb="FF000000"/>
            <rFont val="Tahoma"/>
            <family val="2"/>
          </rPr>
          <t xml:space="preserve">kr. 10 000 </t>
        </r>
        <r>
          <rPr>
            <sz val="9"/>
            <color rgb="FF000000"/>
            <rFont val="Tahoma"/>
            <family val="2"/>
          </rPr>
          <t>grunnet generelt høyere priser på drivstoff i budsjettet fra desember, men ikke endret i det justerte budsjettet.</t>
        </r>
      </text>
    </comment>
    <comment ref="D109" authorId="0" shapeId="0" xr:uid="{BAFF1878-7F5A-45AA-BB2F-7E163A148A0B}">
      <text>
        <r>
          <rPr>
            <b/>
            <sz val="10"/>
            <color rgb="FF000000"/>
            <rFont val="Tahoma"/>
            <family val="2"/>
          </rPr>
          <t>Author:</t>
        </r>
        <r>
          <rPr>
            <sz val="10"/>
            <color rgb="FF000000"/>
            <rFont val="Tahoma"/>
            <family val="2"/>
          </rPr>
          <t xml:space="preserve">
Satt opp med kr. 20 000 fordi bussen er konk. Vi får dermed en relativt stor ekstrakostnad, i tillegg til det alminnelige vedlikeholdet. Det er mulig UiO dekker denne kostnaden, men det er langt fra sikkert.</t>
        </r>
      </text>
    </comment>
    <comment ref="D116" authorId="0" shapeId="0" xr:uid="{0DE5FE12-AF19-4B20-AA36-E6181AAF3301}">
      <text>
        <r>
          <rPr>
            <sz val="9"/>
            <color rgb="FF000000"/>
            <rFont val="Tahoma"/>
            <family val="2"/>
          </rPr>
          <t xml:space="preserve">Dekker diverse reiseutgifter til kurs, oppsøkende virksomhet o.l. utenom OPU.
</t>
        </r>
        <r>
          <rPr>
            <sz val="9"/>
            <color rgb="FF000000"/>
            <rFont val="Tahoma"/>
            <family val="2"/>
          </rPr>
          <t xml:space="preserve">
</t>
        </r>
        <r>
          <rPr>
            <sz val="9"/>
            <color rgb="FF000000"/>
            <rFont val="Tahoma"/>
            <family val="2"/>
          </rPr>
          <t>Det er blant annet denne vi bruker av for transport til Bastøy, Trandum eller når bussen er nede for telling.</t>
        </r>
      </text>
    </comment>
    <comment ref="D117" authorId="0" shapeId="0" xr:uid="{49557008-99FB-4344-9420-F26DFD935A05}">
      <text>
        <r>
          <rPr>
            <sz val="9"/>
            <color rgb="FF000000"/>
            <rFont val="Tahoma"/>
            <family val="2"/>
          </rPr>
          <t xml:space="preserve">To oppsøkende uker rundt om i hele landet.
</t>
        </r>
        <r>
          <rPr>
            <sz val="9"/>
            <color rgb="FF000000"/>
            <rFont val="Tahoma"/>
            <family val="2"/>
          </rPr>
          <t xml:space="preserve">
</t>
        </r>
        <r>
          <rPr>
            <sz val="9"/>
            <color rgb="FF000000"/>
            <rFont val="Tahoma"/>
            <family val="2"/>
          </rPr>
          <t>Øket med kr. 50 000 i budsjettet fra desember. Dette fordeles på to uker, og gjør at vi kan gi litt mer i diett.</t>
        </r>
      </text>
    </comment>
    <comment ref="D122" authorId="0" shapeId="0" xr:uid="{DC0A4724-6065-4498-A870-F2AAEF3FE81E}">
      <text>
        <r>
          <rPr>
            <sz val="9"/>
            <color rgb="FF000000"/>
            <rFont val="Tahoma"/>
            <family val="2"/>
          </rPr>
          <t>Dette skal dekke mat for de fire daglige lederene når det er JB som holder daglig ledermøte for studenttiltakene.</t>
        </r>
      </text>
    </comment>
    <comment ref="D133" authorId="0" shapeId="0" xr:uid="{788181D9-9E98-4870-B7C0-ED4B8FE98F41}">
      <text>
        <r>
          <rPr>
            <b/>
            <sz val="9"/>
            <color indexed="81"/>
            <rFont val="Tahoma"/>
            <charset val="1"/>
          </rPr>
          <t>Author:</t>
        </r>
        <r>
          <rPr>
            <sz val="9"/>
            <color indexed="81"/>
            <rFont val="Tahoma"/>
            <charset val="1"/>
          </rPr>
          <t xml:space="preserve">
Gjelder innkjøp av bl.a. kopper, bærenett og t-skjorter. Justert etter forbruk.</t>
        </r>
      </text>
    </comment>
    <comment ref="D136" authorId="0" shapeId="0" xr:uid="{E4D3F109-2D21-42B3-9B02-3C8F80A80596}">
      <text>
        <r>
          <rPr>
            <b/>
            <sz val="9"/>
            <color rgb="FF000000"/>
            <rFont val="Tahoma"/>
            <family val="2"/>
          </rPr>
          <t>Author:</t>
        </r>
        <r>
          <rPr>
            <sz val="9"/>
            <color rgb="FF000000"/>
            <rFont val="Tahoma"/>
            <family val="2"/>
          </rPr>
          <t xml:space="preserve">
Dette innebærer materiel og andre kostnader som kan oppstå.
Settes også av som en buffer for å dekke opp om lønnsøkninger som skjer gjennom året, og som først avgjøres på høsten. Innebærer at lønnen reelt kan være noe høyere per måned - men holdes av slik at vi ikke går i minus.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8" authorId="0" shapeId="0" xr:uid="{B9CA0BE5-4636-4AE7-9C31-1B868B812781}">
      <text>
        <r>
          <rPr>
            <b/>
            <sz val="9"/>
            <color rgb="FF000000"/>
            <rFont val="Tahoma"/>
            <family val="2"/>
          </rPr>
          <t>Author:</t>
        </r>
        <r>
          <rPr>
            <sz val="9"/>
            <color rgb="FF000000"/>
            <rFont val="Tahoma"/>
            <family val="2"/>
          </rPr>
          <t xml:space="preserve">
Søker om det samme som sist år.</t>
        </r>
      </text>
    </comment>
    <comment ref="D10" authorId="0" shapeId="0" xr:uid="{95715047-1C2E-4B42-8D4B-FA5C1F288DB4}">
      <text>
        <r>
          <rPr>
            <b/>
            <sz val="9"/>
            <color rgb="FF000000"/>
            <rFont val="Tahoma"/>
            <family val="2"/>
          </rPr>
          <t>Author:</t>
        </r>
        <r>
          <rPr>
            <sz val="9"/>
            <color rgb="FF000000"/>
            <rFont val="Tahoma"/>
            <family val="2"/>
          </rPr>
          <t xml:space="preserve">
Søkt sammen med de andre rettshjelpstiltakene</t>
        </r>
      </text>
    </comment>
    <comment ref="D15" authorId="0" shapeId="0" xr:uid="{E6D1C38B-213D-4474-9EBE-49BEB75B8216}">
      <text>
        <r>
          <rPr>
            <sz val="9"/>
            <color rgb="FF000000"/>
            <rFont val="Tahoma"/>
            <family val="2"/>
          </rPr>
          <t>Vi deler på regninga for IT (kr. 81000, en 20% stilling) med Jurk. Jurk betaler oss, og så vil dere se under utgiftsposten at vi faktureres 81 000 for IT-tjeneste.</t>
        </r>
      </text>
    </comment>
    <comment ref="D26" authorId="0" shapeId="0" xr:uid="{FF60A3EB-A4B2-4546-908B-52C3ED855FB6}">
      <text>
        <r>
          <rPr>
            <b/>
            <sz val="9"/>
            <color rgb="FF000000"/>
            <rFont val="Tahoma"/>
            <family val="2"/>
          </rPr>
          <t>Author:</t>
        </r>
        <r>
          <rPr>
            <sz val="9"/>
            <color rgb="FF000000"/>
            <rFont val="Tahoma"/>
            <family val="2"/>
          </rPr>
          <t xml:space="preserve">
Ikke justert siden desember. Merk at det er dobbel lønn i januar, da både avtroppende og påtroppende DL er lønnet av Jussbuss.</t>
        </r>
      </text>
    </comment>
    <comment ref="D29" authorId="0" shapeId="0" xr:uid="{807859F9-CD8F-42E7-A74D-CD3024E0B5D3}">
      <text>
        <r>
          <rPr>
            <sz val="8"/>
            <color rgb="FF000000"/>
            <rFont val="Tahoma"/>
            <family val="2"/>
          </rPr>
          <t xml:space="preserve">Lønn sentralbord: 175,7,- x 30,5 timer uken i 40 uker. 
</t>
        </r>
        <r>
          <rPr>
            <b/>
            <sz val="8"/>
            <color rgb="FF000000"/>
            <rFont val="Tahoma"/>
            <family val="2"/>
          </rPr>
          <t xml:space="preserve">= kr 214.354
</t>
        </r>
        <r>
          <rPr>
            <sz val="8"/>
            <color rgb="FF000000"/>
            <rFont val="Tahoma"/>
            <family val="2"/>
          </rPr>
          <t>Det er her ikke tatt høyde for helligdager eller vakter som DL/gruppene bemanner sentralbordet på. Det forutsettes altså at sentralbordet er bemannet hver dag hele året.
Her er det endret fra 30 til 30,5 (dette var en feil i tidligere budsjetter). Det er også flyttet 8 uker drift til sommergruppeposten, der sentralbord skal få høyere timesats. Dette for å sikre at man kan få inn sommervikarer også på sentralbordet.</t>
        </r>
      </text>
    </comment>
    <comment ref="D31" authorId="0" shapeId="0" xr:uid="{367FCB54-5640-41EC-B493-D7A523E9F41A}">
      <text>
        <r>
          <rPr>
            <b/>
            <sz val="8"/>
            <color rgb="FF000000"/>
            <rFont val="Tahoma"/>
            <family val="2"/>
          </rPr>
          <t xml:space="preserve">Sommerdrift i 8 uker:
</t>
        </r>
        <r>
          <rPr>
            <sz val="8"/>
            <color rgb="FF000000"/>
            <rFont val="Tahoma"/>
            <family val="2"/>
          </rPr>
          <t>8 uker med 12 medarbeidere, 40 t/uke, 203,4 kr/t =</t>
        </r>
        <r>
          <rPr>
            <b/>
            <sz val="8"/>
            <color rgb="FF000000"/>
            <rFont val="Tahoma"/>
            <family val="2"/>
          </rPr>
          <t xml:space="preserve"> kr 781 056
</t>
        </r>
        <r>
          <rPr>
            <sz val="8"/>
            <color rgb="FF000000"/>
            <rFont val="Tahoma"/>
            <family val="2"/>
          </rPr>
          <t>Her er det satt opp antall timer fra 31 - innebærer en reell lønnsøkning på kr. 1 830,6 per uke, som vil gjøre sommerdrift mer tilsvarende en vanlig sommerjobb. Det vil også gjøre at vi nærmer oss mer at man får betalt for de timene man faktisk jobber på sommeren.</t>
        </r>
        <r>
          <rPr>
            <b/>
            <sz val="8"/>
            <color rgb="FF000000"/>
            <rFont val="Tahoma"/>
            <family val="2"/>
          </rPr>
          <t xml:space="preserve">
</t>
        </r>
        <r>
          <rPr>
            <sz val="8"/>
            <color rgb="FF000000"/>
            <rFont val="Tahoma"/>
            <family val="2"/>
          </rPr>
          <t xml:space="preserve">Endringen innebærer en forskjell i total bruk av penger på sommergruppa på litt over kr. 200.000 (inkludert feriepenger, pensjon, AGA)
</t>
        </r>
        <r>
          <rPr>
            <b/>
            <sz val="8"/>
            <color rgb="FF000000"/>
            <rFont val="Tahoma"/>
            <family val="2"/>
          </rPr>
          <t xml:space="preserve">Sommervikar på sentralbordet:
</t>
        </r>
        <r>
          <rPr>
            <sz val="8"/>
            <color rgb="FF000000"/>
            <rFont val="Tahoma"/>
            <family val="2"/>
          </rPr>
          <t xml:space="preserve">27 timer x 8 uker sommerdrift x 203,40kr/t = </t>
        </r>
        <r>
          <rPr>
            <b/>
            <sz val="8"/>
            <color rgb="FF000000"/>
            <rFont val="Tahoma"/>
            <family val="2"/>
          </rPr>
          <t xml:space="preserve">kr. 43 934,40
</t>
        </r>
        <r>
          <rPr>
            <sz val="8"/>
            <color rgb="FF000000"/>
            <rFont val="Tahoma"/>
            <family val="2"/>
          </rPr>
          <t xml:space="preserve">Dette vil innebære en endring på kr. 5 983,20, opp fra 37 951,2. Endringen gjøres for å sikre at vi får rekruttert sommervikarer på sentralbordet under sommerdrift.
</t>
        </r>
        <r>
          <rPr>
            <b/>
            <sz val="8"/>
            <color rgb="FF000000"/>
            <rFont val="Tahoma"/>
            <family val="2"/>
          </rPr>
          <t>Total: 824.990,40</t>
        </r>
      </text>
    </comment>
    <comment ref="D34" authorId="0" shapeId="0" xr:uid="{66FBC993-AC61-49D6-94CC-B4E09339956F}">
      <text>
        <r>
          <rPr>
            <sz val="9"/>
            <color rgb="FF000000"/>
            <rFont val="Tahoma"/>
            <family val="2"/>
          </rPr>
          <t xml:space="preserve">12 % av lønn
</t>
        </r>
      </text>
    </comment>
    <comment ref="D41" authorId="0" shapeId="0" xr:uid="{11787533-9428-484A-9BCF-8774C2BF6570}">
      <text>
        <r>
          <rPr>
            <b/>
            <i/>
            <sz val="9"/>
            <color rgb="FF000000"/>
            <rFont val="Tahoma"/>
            <family val="2"/>
          </rPr>
          <t>AGA</t>
        </r>
        <r>
          <rPr>
            <sz val="9"/>
            <color rgb="FF000000"/>
            <rFont val="Tahoma"/>
            <family val="2"/>
          </rPr>
          <t xml:space="preserve">=14,1% av lønn og feriepenger.
</t>
        </r>
        <r>
          <rPr>
            <sz val="9"/>
            <color rgb="FF000000"/>
            <rFont val="Tahoma"/>
            <family val="2"/>
          </rPr>
          <t xml:space="preserve">
</t>
        </r>
        <r>
          <rPr>
            <b/>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D50" authorId="0" shapeId="0" xr:uid="{8639A52F-624E-432E-8DAC-C7B2B1ED79E9}">
      <text>
        <r>
          <rPr>
            <sz val="9"/>
            <color rgb="FF000000"/>
            <rFont val="Tahoma"/>
            <family val="2"/>
          </rPr>
          <t xml:space="preserve">Pensjon= 12,3 % av lønn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D57" authorId="0" shapeId="0" xr:uid="{2F975B4C-777D-49AF-B028-7F4247CDEAB2}">
      <text>
        <r>
          <rPr>
            <b/>
            <sz val="9"/>
            <color rgb="FF000000"/>
            <rFont val="Tahoma"/>
            <family val="2"/>
          </rPr>
          <t>Author:</t>
        </r>
        <r>
          <rPr>
            <sz val="9"/>
            <color rgb="FF000000"/>
            <rFont val="Tahoma"/>
            <family val="2"/>
          </rPr>
          <t xml:space="preserve">
50 kr per pers for saksmottaksmiddag x 13 som spiser (12 medarbeidere + sentralbord) x 48 uker med drift = </t>
        </r>
        <r>
          <rPr>
            <b/>
            <sz val="9"/>
            <color rgb="FF000000"/>
            <rFont val="Tahoma"/>
            <family val="2"/>
          </rPr>
          <t xml:space="preserve">kr 31.200 (oppjustert fra 34.400)
</t>
        </r>
        <r>
          <rPr>
            <sz val="9"/>
            <color rgb="FF000000"/>
            <rFont val="Tahoma"/>
            <family val="2"/>
          </rPr>
          <t xml:space="preserve">Fengselsbesøk: 75 kr per pers x 4 pers x 48 uker = </t>
        </r>
        <r>
          <rPr>
            <b/>
            <sz val="9"/>
            <color rgb="FF000000"/>
            <rFont val="Tahoma"/>
            <family val="2"/>
          </rPr>
          <t>kr 14.400
Totalt: kr 45.200
Oppjustert fra 38.400</t>
        </r>
      </text>
    </comment>
    <comment ref="D68" authorId="0" shapeId="0" xr:uid="{1C16F8B3-55AE-4553-8520-E5D1C8053764}">
      <text>
        <r>
          <rPr>
            <b/>
            <sz val="9"/>
            <color rgb="FF000000"/>
            <rFont val="Tahoma"/>
            <family val="2"/>
          </rPr>
          <t>Author:</t>
        </r>
        <r>
          <rPr>
            <sz val="9"/>
            <color rgb="FF000000"/>
            <rFont val="Tahoma"/>
            <family val="2"/>
          </rPr>
          <t xml:space="preserve">
Dataparken trenger fornyelse. Etter samråd med Alex har vi kommet til at vi bør skifte ut 5 PCer dette året for å sikre jevn utskiftning av maskinparken, og holde oss innenfor garantiperioden. Skjermer har lengre levetid og vi trenger derfor kun å bytte 4 i året. Merk at vi kunne byttet flere datamaskiner i inneværende år, men at dette vil gi mindre forutsigbarhet i utskiftningen per år. I tillegg kommer ny PC til Luftegården.
Datamaskin 6550 x 6 = </t>
        </r>
        <r>
          <rPr>
            <b/>
            <sz val="9"/>
            <color rgb="FF000000"/>
            <rFont val="Tahoma"/>
            <family val="2"/>
          </rPr>
          <t xml:space="preserve">39 300,-
</t>
        </r>
        <r>
          <rPr>
            <sz val="9"/>
            <color rgb="FF000000"/>
            <rFont val="Tahoma"/>
            <family val="2"/>
          </rPr>
          <t xml:space="preserve">
</t>
        </r>
      </text>
    </comment>
    <comment ref="D69" authorId="0" shapeId="0" xr:uid="{ED61E416-6489-4948-BFF7-B368E0960426}">
      <text>
        <r>
          <rPr>
            <sz val="9"/>
            <color rgb="FF000000"/>
            <rFont val="Tahoma"/>
            <family val="2"/>
          </rPr>
          <t xml:space="preserve">Setter dette noe ned sml. Tidligere år. Her er penger til eventuelle pulter og oppvaskmaskin. Vi har for øvrig allerede kjøpt inn: to nye kjøleskap, nye kontorstoler til alle samt videokonferanse-opplegg til Luftegården. Burde være mindre behov for oppgraderinger det kommende året.
</t>
        </r>
        <r>
          <rPr>
            <sz val="9"/>
            <color rgb="FF000000"/>
            <rFont val="Tahoma"/>
            <family val="2"/>
          </rPr>
          <t xml:space="preserve">
</t>
        </r>
        <r>
          <rPr>
            <sz val="10"/>
            <color rgb="FF000000"/>
            <rFont val="Calibri"/>
            <family val="2"/>
            <scheme val="minor"/>
          </rPr>
          <t>Ikke justert siden budsjettet i desember</t>
        </r>
        <r>
          <rPr>
            <sz val="9"/>
            <color rgb="FF000000"/>
            <rFont val="Calibri"/>
            <family val="2"/>
            <scheme val="minor"/>
          </rPr>
          <t xml:space="preserve">
</t>
        </r>
      </text>
    </comment>
    <comment ref="D77" authorId="0" shapeId="0" xr:uid="{9F6C7030-C719-4954-A9FB-84A6A4EFE597}">
      <text>
        <r>
          <rPr>
            <sz val="9"/>
            <color rgb="FF000000"/>
            <rFont val="Tahoma"/>
            <family val="2"/>
          </rPr>
          <t>I tråd med forbruket.</t>
        </r>
      </text>
    </comment>
    <comment ref="D79" authorId="0" shapeId="0" xr:uid="{FB0887E2-56AE-4884-9EED-0FDD5B6C5F10}">
      <text>
        <r>
          <rPr>
            <b/>
            <sz val="9"/>
            <color rgb="FF000000"/>
            <rFont val="Tahoma"/>
            <family val="2"/>
          </rPr>
          <t>Author:</t>
        </r>
        <r>
          <rPr>
            <sz val="9"/>
            <color rgb="FF000000"/>
            <rFont val="Tahoma"/>
            <family val="2"/>
          </rPr>
          <t xml:space="preserve">
Dette inkluderer alt av bestillinger, herunder kaffe, te etc - i tillegg til vanlig rekvisita.</t>
        </r>
      </text>
    </comment>
    <comment ref="D84" authorId="0" shapeId="0" xr:uid="{14834794-3AFC-4CC9-8FF0-03F796C3F3B5}">
      <text>
        <r>
          <rPr>
            <sz val="9"/>
            <color rgb="FF000000"/>
            <rFont val="Tahoma"/>
            <family val="2"/>
          </rPr>
          <t xml:space="preserve">USIT.
</t>
        </r>
        <r>
          <rPr>
            <sz val="9"/>
            <color rgb="FF000000"/>
            <rFont val="Tahoma"/>
            <family val="2"/>
          </rPr>
          <t xml:space="preserve">
</t>
        </r>
        <r>
          <rPr>
            <sz val="9"/>
            <color rgb="FF000000"/>
            <rFont val="Tahoma"/>
            <family val="2"/>
          </rPr>
          <t>Jurk betaler inn halvparten, så reell kostnad er kr. 40 500,-.</t>
        </r>
      </text>
    </comment>
    <comment ref="D88" authorId="0" shapeId="0" xr:uid="{97C2090D-762A-4107-AFA5-939C644CD44D}">
      <text>
        <r>
          <rPr>
            <b/>
            <sz val="9"/>
            <color rgb="FF000000"/>
            <rFont val="Tahoma"/>
            <family val="2"/>
          </rPr>
          <t>Author:</t>
        </r>
        <r>
          <rPr>
            <sz val="9"/>
            <color rgb="FF000000"/>
            <rFont val="Tahoma"/>
            <family val="2"/>
          </rPr>
          <t xml:space="preserve">
Trykking av flere brosjyrer.</t>
        </r>
      </text>
    </comment>
    <comment ref="D89" authorId="0" shapeId="0" xr:uid="{52C1E726-1740-4764-8ED7-13A3DAE7D1C0}">
      <text>
        <r>
          <rPr>
            <b/>
            <sz val="9"/>
            <color rgb="FF000000"/>
            <rFont val="Tahoma"/>
            <family val="2"/>
          </rPr>
          <t>Author:</t>
        </r>
        <r>
          <rPr>
            <sz val="9"/>
            <color rgb="FF000000"/>
            <rFont val="Tahoma"/>
            <family val="2"/>
          </rPr>
          <t xml:space="preserve">
Kjøper kun inn et minimumsantall for å sende fysisk til Riksarkivet og et par andre. Ellers digitalt.</t>
        </r>
      </text>
    </comment>
    <comment ref="D94" authorId="0" shapeId="0" xr:uid="{366930D2-BAE2-4042-B4D9-BBD84B2C6CF6}">
      <text>
        <r>
          <rPr>
            <b/>
            <sz val="10"/>
            <color rgb="FF000000"/>
            <rFont val="Tahoma"/>
            <family val="2"/>
          </rPr>
          <t>Author:</t>
        </r>
        <r>
          <rPr>
            <sz val="10"/>
            <color rgb="FF000000"/>
            <rFont val="Tahoma"/>
            <family val="2"/>
          </rPr>
          <t xml:space="preserve">
Oppjustert med 22.000 fra 50.000 da fellesseminaret avholdes i Bergen neste semester. 
24 (11xfaddere, 12xferskinger og DL) x 3000 (beregnet 1000kr for hotell per natt og 1000kr for fly tur-retur)</t>
        </r>
      </text>
    </comment>
    <comment ref="D95" authorId="0" shapeId="0" xr:uid="{1A2A3902-833A-419D-9879-E35874726789}">
      <text>
        <r>
          <rPr>
            <b/>
            <sz val="9"/>
            <color rgb="FF000000"/>
            <rFont val="Tahoma"/>
            <family val="2"/>
          </rPr>
          <t>Author:</t>
        </r>
        <r>
          <rPr>
            <sz val="9"/>
            <color rgb="FF000000"/>
            <rFont val="Tahoma"/>
            <family val="2"/>
          </rPr>
          <t xml:space="preserve">
Budsjettert med 2500 per pers x 25 personer. Er tidvis noen som ikke drar, så kommer nok til å bli noe lavere, men budsjetteres med full deltakelse. 
</t>
        </r>
      </text>
    </comment>
    <comment ref="D96" authorId="0" shapeId="0" xr:uid="{D2B3A7CA-C823-4605-B51D-02DB0256A550}">
      <text>
        <r>
          <rPr>
            <b/>
            <sz val="9"/>
            <color rgb="FF000000"/>
            <rFont val="Tahoma"/>
            <family val="2"/>
          </rPr>
          <t>Author:</t>
        </r>
        <r>
          <rPr>
            <sz val="9"/>
            <color rgb="FF000000"/>
            <rFont val="Tahoma"/>
            <family val="2"/>
          </rPr>
          <t xml:space="preserve">
Kr. 5.850 per person. Dette inkluderer at alle får dobbeltrom, full pensjon + buss i regi av KROM på opp og ned.
23 medarbeidere + DL og Sheida.
Her var det regnet noe feil i budsjettet fra desember. Selve turen ble ca. kr. 5000 dyrere.</t>
        </r>
      </text>
    </comment>
    <comment ref="D97" authorId="0" shapeId="0" xr:uid="{1F5C3E5C-C0A3-4560-AB94-F635D7F65034}">
      <text>
        <r>
          <rPr>
            <b/>
            <sz val="9"/>
            <color rgb="FF000000"/>
            <rFont val="Tahoma"/>
            <family val="2"/>
          </rPr>
          <t>Author:</t>
        </r>
        <r>
          <rPr>
            <sz val="9"/>
            <color rgb="FF000000"/>
            <rFont val="Tahoma"/>
            <family val="2"/>
          </rPr>
          <t xml:space="preserve">
I tråd med prisen for høst 2021. Budsjettert med Kobberhaugshytta både vår og høst. Det inkluderer overnatting + middag på kvelden og frokost på morgenen.
</t>
        </r>
      </text>
    </comment>
    <comment ref="D99" authorId="0" shapeId="0" xr:uid="{1FB26F2D-B50A-469E-ABF8-5969D9BDD775}">
      <text>
        <r>
          <rPr>
            <sz val="9"/>
            <color rgb="FF000000"/>
            <rFont val="Tahoma"/>
            <family val="2"/>
          </rPr>
          <t xml:space="preserve">Dette tilsvarer fire alminnelige debatter i semesteret med et budsjett på </t>
        </r>
        <r>
          <rPr>
            <b/>
            <sz val="9"/>
            <color rgb="FF000000"/>
            <rFont val="Tahoma"/>
            <family val="2"/>
          </rPr>
          <t xml:space="preserve">kr. 6 250 </t>
        </r>
        <r>
          <rPr>
            <sz val="9"/>
            <color rgb="FF000000"/>
            <rFont val="Tahoma"/>
            <family val="2"/>
          </rPr>
          <t xml:space="preserve">pr debatt.
</t>
        </r>
        <r>
          <rPr>
            <sz val="9"/>
            <color rgb="FF000000"/>
            <rFont val="Tahoma"/>
            <family val="2"/>
          </rPr>
          <t xml:space="preserve">
</t>
        </r>
        <r>
          <rPr>
            <sz val="9"/>
            <color rgb="FF000000"/>
            <rFont val="Tahoma"/>
            <family val="2"/>
          </rPr>
          <t>Pluss 6 250kr for debatten under RPU 2 om rettshjelpsloven, som Reg.lobby arrangerer.</t>
        </r>
      </text>
    </comment>
    <comment ref="D108" authorId="0" shapeId="0" xr:uid="{CBDA1FEA-820D-4D26-9FEF-FD43B11522FA}">
      <text>
        <r>
          <rPr>
            <sz val="9"/>
            <color rgb="FF000000"/>
            <rFont val="Tahoma"/>
            <family val="2"/>
          </rPr>
          <t xml:space="preserve">I tråd med forbruket i et normalår.
</t>
        </r>
        <r>
          <rPr>
            <sz val="9"/>
            <color rgb="FF000000"/>
            <rFont val="Tahoma"/>
            <family val="2"/>
          </rPr>
          <t xml:space="preserve">
</t>
        </r>
        <r>
          <rPr>
            <sz val="9"/>
            <color rgb="FF000000"/>
            <rFont val="Tahoma"/>
            <family val="2"/>
          </rPr>
          <t xml:space="preserve">Satt opp med </t>
        </r>
        <r>
          <rPr>
            <b/>
            <sz val="9"/>
            <color rgb="FF000000"/>
            <rFont val="Tahoma"/>
            <family val="2"/>
          </rPr>
          <t xml:space="preserve">kr. 10 000 </t>
        </r>
        <r>
          <rPr>
            <sz val="9"/>
            <color rgb="FF000000"/>
            <rFont val="Tahoma"/>
            <family val="2"/>
          </rPr>
          <t>grunnet generelt høyere priser på drivstoff i budsjettet fra desember, men ikke endret i det justerte budsjettet.</t>
        </r>
      </text>
    </comment>
    <comment ref="D109" authorId="0" shapeId="0" xr:uid="{3DC4A787-2AF1-435B-8522-2AF9F8D82910}">
      <text>
        <r>
          <rPr>
            <b/>
            <sz val="10"/>
            <color rgb="FF000000"/>
            <rFont val="Tahoma"/>
            <family val="2"/>
          </rPr>
          <t>Author:</t>
        </r>
        <r>
          <rPr>
            <sz val="10"/>
            <color rgb="FF000000"/>
            <rFont val="Tahoma"/>
            <family val="2"/>
          </rPr>
          <t xml:space="preserve">
Satt opp med kr. 20 000 fordi bussen er konk. Vi får dermed en relativt stor ekstrakostnad, i tillegg til det alminnelige vedlikeholdet. Det er mulig UiO dekker denne kostnaden, men det er langt fra sikkert.</t>
        </r>
      </text>
    </comment>
    <comment ref="D116" authorId="0" shapeId="0" xr:uid="{D61925B0-2503-43B8-90D2-26CB299AE860}">
      <text>
        <r>
          <rPr>
            <sz val="9"/>
            <color rgb="FF000000"/>
            <rFont val="Tahoma"/>
            <family val="2"/>
          </rPr>
          <t xml:space="preserve">Dekker diverse reiseutgifter til kurs, oppsøkende virksomhet o.l. utenom OPU.
</t>
        </r>
        <r>
          <rPr>
            <sz val="9"/>
            <color rgb="FF000000"/>
            <rFont val="Tahoma"/>
            <family val="2"/>
          </rPr>
          <t xml:space="preserve">
</t>
        </r>
        <r>
          <rPr>
            <sz val="9"/>
            <color rgb="FF000000"/>
            <rFont val="Tahoma"/>
            <family val="2"/>
          </rPr>
          <t>Det er blant annet denne vi bruker av for transport til Bastøy, Trandum eller når bussen er nede for telling.</t>
        </r>
      </text>
    </comment>
    <comment ref="D117" authorId="0" shapeId="0" xr:uid="{180A3087-17F7-4B2A-90E7-070531FE443F}">
      <text>
        <r>
          <rPr>
            <sz val="9"/>
            <color rgb="FF000000"/>
            <rFont val="Tahoma"/>
            <family val="2"/>
          </rPr>
          <t xml:space="preserve">To oppsøkende uker rundt om i hele landet.
</t>
        </r>
        <r>
          <rPr>
            <sz val="9"/>
            <color rgb="FF000000"/>
            <rFont val="Tahoma"/>
            <family val="2"/>
          </rPr>
          <t xml:space="preserve">
</t>
        </r>
        <r>
          <rPr>
            <sz val="9"/>
            <color rgb="FF000000"/>
            <rFont val="Tahoma"/>
            <family val="2"/>
          </rPr>
          <t>Øket med kr. 50 000 i budsjettet fra desember. Dette fordeles på to uker, og gjør at vi kan gi litt mer i diett.</t>
        </r>
      </text>
    </comment>
    <comment ref="D122" authorId="0" shapeId="0" xr:uid="{91BE5166-5E95-4BCC-A2A7-89ADFB66854E}">
      <text>
        <r>
          <rPr>
            <sz val="9"/>
            <color rgb="FF000000"/>
            <rFont val="Tahoma"/>
            <family val="2"/>
          </rPr>
          <t>Dette skal dekke mat for de fire daglige lederene når det er JB som holder daglig ledermøte for studenttiltakene.</t>
        </r>
      </text>
    </comment>
    <comment ref="D133" authorId="0" shapeId="0" xr:uid="{7582D76E-D1F1-4166-AFE4-506400728EA6}">
      <text>
        <r>
          <rPr>
            <b/>
            <sz val="9"/>
            <color indexed="81"/>
            <rFont val="Tahoma"/>
            <charset val="1"/>
          </rPr>
          <t>Author:</t>
        </r>
        <r>
          <rPr>
            <sz val="9"/>
            <color indexed="81"/>
            <rFont val="Tahoma"/>
            <charset val="1"/>
          </rPr>
          <t xml:space="preserve">
Gjelder innkjøp av bl.a. kopper, bærenett og t-skjorter. Justert etter forbruk.</t>
        </r>
      </text>
    </comment>
    <comment ref="D136" authorId="0" shapeId="0" xr:uid="{6B0E8DB7-3FF6-4EAA-A778-C75C592AED53}">
      <text>
        <r>
          <rPr>
            <b/>
            <sz val="9"/>
            <color rgb="FF000000"/>
            <rFont val="Tahoma"/>
            <family val="2"/>
          </rPr>
          <t>Author:</t>
        </r>
        <r>
          <rPr>
            <sz val="9"/>
            <color rgb="FF000000"/>
            <rFont val="Tahoma"/>
            <family val="2"/>
          </rPr>
          <t xml:space="preserve">
Dette innebærer materiel og andre kostnader som kan oppstå.
Settes også av som en buffer for å dekke opp om lønnsøkninger som skjer gjennom året, og som først avgjøres på høsten. Innebærer at lønnen reelt kan være noe høyere per måned - men holdes av slik at vi ikke går i minus.</t>
        </r>
      </text>
    </comment>
  </commentList>
</comments>
</file>

<file path=xl/sharedStrings.xml><?xml version="1.0" encoding="utf-8"?>
<sst xmlns="http://schemas.openxmlformats.org/spreadsheetml/2006/main" count="336" uniqueCount="112">
  <si>
    <t>TILTAK</t>
  </si>
  <si>
    <t>DRIFTSINNTEKTER</t>
  </si>
  <si>
    <t>Oslo kommune</t>
  </si>
  <si>
    <t>Bergesenstiftelsen</t>
  </si>
  <si>
    <t>Advokatforeningen</t>
  </si>
  <si>
    <t>Justisdepartementet</t>
  </si>
  <si>
    <t>JURK IT</t>
  </si>
  <si>
    <t>Sum driftsinntekter</t>
  </si>
  <si>
    <t>Sum prosjektinntekter</t>
  </si>
  <si>
    <t>SUM DRIFTSINNTEKTER</t>
  </si>
  <si>
    <t>UTGIFTER MEDARBEIDERE</t>
  </si>
  <si>
    <t>Daglig leder</t>
  </si>
  <si>
    <t>Sum 5001</t>
  </si>
  <si>
    <t>Kontormedarbeider</t>
  </si>
  <si>
    <t>Medarbeidere</t>
  </si>
  <si>
    <t>Sommergruppa</t>
  </si>
  <si>
    <t>Sum 5112</t>
  </si>
  <si>
    <t>Feriepenger daglig leder</t>
  </si>
  <si>
    <t>Feriepenger medarbeidere</t>
  </si>
  <si>
    <t>Feriepenger sommergruppa</t>
  </si>
  <si>
    <t>Feriepenger kontormedarbeider</t>
  </si>
  <si>
    <t>Sum 5180</t>
  </si>
  <si>
    <t>AGA daglig leder</t>
  </si>
  <si>
    <t>AGA medarbeidere</t>
  </si>
  <si>
    <t>AGA sommergruppa</t>
  </si>
  <si>
    <t>AGA kontormedarbeider</t>
  </si>
  <si>
    <t>AGA av feriepenger</t>
  </si>
  <si>
    <t>AGA av pensjon</t>
  </si>
  <si>
    <t>Sum 5401, 5411 og 5431</t>
  </si>
  <si>
    <t>Pensjon daglig leder</t>
  </si>
  <si>
    <t>Pensjon medarbeidere</t>
  </si>
  <si>
    <t>Pensjon sommergruppa</t>
  </si>
  <si>
    <t>Pensjon kontormedarbeider</t>
  </si>
  <si>
    <t>Sum 5421</t>
  </si>
  <si>
    <t xml:space="preserve"> </t>
  </si>
  <si>
    <t>Bevertning intern</t>
  </si>
  <si>
    <t>Middag til kveldsvakt</t>
  </si>
  <si>
    <t>Diverse bevertning intern</t>
  </si>
  <si>
    <t>Ferskingseminar</t>
  </si>
  <si>
    <t>Fadderseminar</t>
  </si>
  <si>
    <t>Nedtrapperseminar</t>
  </si>
  <si>
    <t>Sum bevertning</t>
  </si>
  <si>
    <t>SUM UTGIFTER MEDARBEIDERE</t>
  </si>
  <si>
    <t>UTSTYR</t>
  </si>
  <si>
    <t xml:space="preserve">Datamaskiner </t>
  </si>
  <si>
    <t>Oppussing og kontormøbler</t>
  </si>
  <si>
    <t>Telefonutstyr</t>
  </si>
  <si>
    <t>3497, 6649, 6524</t>
  </si>
  <si>
    <t>SUM UTSTYR</t>
  </si>
  <si>
    <t>ANDRE DRIFTSKOSTNADER</t>
  </si>
  <si>
    <t>Kontor</t>
  </si>
  <si>
    <t>Kopimaskin/printer</t>
  </si>
  <si>
    <t>Kopimaskin - kopieringskostnader</t>
  </si>
  <si>
    <t>Kontorrekvisita</t>
  </si>
  <si>
    <t>Sum kontor</t>
  </si>
  <si>
    <t>Konsulenttjenester</t>
  </si>
  <si>
    <t>Tolketjenester</t>
  </si>
  <si>
    <t>Konsulenttjenester, IT-support</t>
  </si>
  <si>
    <t>Sum konsulenttjenester</t>
  </si>
  <si>
    <t>Trykking</t>
  </si>
  <si>
    <t>Brosjyrer og omslag</t>
  </si>
  <si>
    <t>Årsrapport</t>
  </si>
  <si>
    <t>Avhandlinger</t>
  </si>
  <si>
    <t>Sum trykking</t>
  </si>
  <si>
    <t>Kursavgifter</t>
  </si>
  <si>
    <t>Fellesseminar</t>
  </si>
  <si>
    <t>Rettspolitisk forening høstseminar</t>
  </si>
  <si>
    <t>KROM-seminar</t>
  </si>
  <si>
    <t>Rettspolitisk internseminar (Tømte)</t>
  </si>
  <si>
    <t>Øvrig faglige kurs og seminarer</t>
  </si>
  <si>
    <t>Sum kursavgifter</t>
  </si>
  <si>
    <t>Frakt</t>
  </si>
  <si>
    <t>Frakt og transport</t>
  </si>
  <si>
    <t>Porto</t>
  </si>
  <si>
    <t>Sum frakt</t>
  </si>
  <si>
    <t>Buss</t>
  </si>
  <si>
    <t>Drivstoff til bussen</t>
  </si>
  <si>
    <t>Vedlikehold av bussen</t>
  </si>
  <si>
    <t>Årsavgift</t>
  </si>
  <si>
    <t>Bompenger</t>
  </si>
  <si>
    <t>Sum buss</t>
  </si>
  <si>
    <t>Reiser m.m.</t>
  </si>
  <si>
    <t>Diverse reiseutgifter</t>
  </si>
  <si>
    <t>Oppsøkende virksomhet</t>
  </si>
  <si>
    <t>Sum reiser m.m.</t>
  </si>
  <si>
    <t>Bevertning ekstern</t>
  </si>
  <si>
    <t>Mat daglig ledermøte</t>
  </si>
  <si>
    <t>Forsikringer</t>
  </si>
  <si>
    <t>Kontorforsikring</t>
  </si>
  <si>
    <t>Formuesskadeforsikring for advokater</t>
  </si>
  <si>
    <t>Sum forsikringer</t>
  </si>
  <si>
    <t>Annonsering, kunngjøring, informasjon</t>
  </si>
  <si>
    <t>Sum annonsering, kunngjøring, informasjon</t>
  </si>
  <si>
    <t>Gaver</t>
  </si>
  <si>
    <t>Sum gaver</t>
  </si>
  <si>
    <t>Diverse kostnader</t>
  </si>
  <si>
    <t>Sum diverse kostnader</t>
  </si>
  <si>
    <t>SUM ANDRE DRIFTSKOSTNADER</t>
  </si>
  <si>
    <t>INNTEKTER</t>
  </si>
  <si>
    <t>-</t>
  </si>
  <si>
    <t>UTGIFTER</t>
  </si>
  <si>
    <t>=</t>
  </si>
  <si>
    <t>RESULTAT</t>
  </si>
  <si>
    <t xml:space="preserve">JUSSBUSS </t>
  </si>
  <si>
    <t>Debatter</t>
  </si>
  <si>
    <t>Sommerleir og Arendalsuka</t>
  </si>
  <si>
    <t>Reise daglig ledermøte</t>
  </si>
  <si>
    <t>Viken fylkeskommune</t>
  </si>
  <si>
    <t>SiO - Velferdstinget</t>
  </si>
  <si>
    <t>Budsjett - Generell drift 2025</t>
  </si>
  <si>
    <t>Budsjett - Generell drift 2026</t>
  </si>
  <si>
    <t>Budsjett - Generell drift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</si>
</sst>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8"/>
      <name val="Arial"/>
      <family val="2"/>
    </font>
    <font>
      <b/>
      <sz val="10"/>
      <name val="Arial"/>
      <family val="2"/>
    </font>
    <font>
      <sz val="10"/>
      <name val="Arial"/>
      <family val="2"/>
    </font>
    <font>
      <i/>
      <sz val="10"/>
      <name val="Arial"/>
      <family val="2"/>
    </font>
    <font>
      <u/>
      <sz val="10"/>
      <name val="Arial"/>
      <family val="2"/>
    </font>
    <font>
      <b/>
      <i/>
      <sz val="10"/>
      <name val="Arial"/>
      <family val="2"/>
    </font>
    <font>
      <b/>
      <sz val="8"/>
      <color rgb="FF000000"/>
      <name val="Tahoma"/>
      <family val="2"/>
    </font>
    <font>
      <sz val="8"/>
      <color rgb="FF000000"/>
      <name val="Tahoma"/>
      <family val="2"/>
    </font>
    <font>
      <sz val="9"/>
      <color rgb="FF000000"/>
      <name val="Tahoma"/>
      <family val="2"/>
    </font>
    <font>
      <b/>
      <sz val="9"/>
      <color rgb="FF000000"/>
      <name val="Tahoma"/>
      <family val="2"/>
    </font>
    <font>
      <b/>
      <i/>
      <sz val="9"/>
      <color rgb="FF000000"/>
      <name val="Tahoma"/>
      <family val="2"/>
    </font>
    <font>
      <sz val="10"/>
      <color rgb="FF000000"/>
      <name val="Tahoma"/>
      <family val="2"/>
    </font>
    <font>
      <b/>
      <sz val="10"/>
      <color rgb="FF000000"/>
      <name val="Tahoma"/>
      <family val="2"/>
    </font>
    <font>
      <sz val="10"/>
      <color rgb="FF000000"/>
      <name val="Calibri"/>
      <family val="2"/>
      <scheme val="minor"/>
    </font>
    <font>
      <sz val="9"/>
      <color rgb="FF000000"/>
      <name val="Calibri"/>
      <family val="2"/>
      <scheme val="minor"/>
    </font>
    <font>
      <sz val="9"/>
      <color indexed="81"/>
      <name val="Tahoma"/>
      <charset val="1"/>
    </font>
    <font>
      <b/>
      <sz val="9"/>
      <color indexed="81"/>
      <name val="Tahoma"/>
      <charset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51">
    <xf numFmtId="0" fontId="0" fillId="0" borderId="0" xfId="0"/>
    <xf numFmtId="1" fontId="1" fillId="0" borderId="0" xfId="0" applyNumberFormat="1" applyFont="1"/>
    <xf numFmtId="1" fontId="0" fillId="0" borderId="0" xfId="0" applyNumberFormat="1"/>
    <xf numFmtId="3" fontId="0" fillId="0" borderId="0" xfId="0" applyNumberFormat="1"/>
    <xf numFmtId="3" fontId="2" fillId="0" borderId="0" xfId="0" applyNumberFormat="1" applyFont="1"/>
    <xf numFmtId="3" fontId="2" fillId="0" borderId="1" xfId="0" applyNumberFormat="1" applyFont="1" applyBorder="1"/>
    <xf numFmtId="1" fontId="2" fillId="0" borderId="1" xfId="0" applyNumberFormat="1" applyFont="1" applyBorder="1"/>
    <xf numFmtId="3" fontId="0" fillId="0" borderId="1" xfId="0" applyNumberFormat="1" applyBorder="1"/>
    <xf numFmtId="1" fontId="0" fillId="0" borderId="1" xfId="0" applyNumberFormat="1" applyBorder="1"/>
    <xf numFmtId="3" fontId="3" fillId="0" borderId="1" xfId="0" applyNumberFormat="1" applyFont="1" applyBorder="1"/>
    <xf numFmtId="0" fontId="0" fillId="0" borderId="1" xfId="0" applyBorder="1"/>
    <xf numFmtId="3" fontId="4" fillId="0" borderId="1" xfId="0" applyNumberFormat="1" applyFont="1" applyBorder="1"/>
    <xf numFmtId="3" fontId="0" fillId="0" borderId="2" xfId="0" applyNumberFormat="1" applyBorder="1"/>
    <xf numFmtId="1" fontId="0" fillId="0" borderId="2" xfId="0" applyNumberFormat="1" applyBorder="1"/>
    <xf numFmtId="3" fontId="4" fillId="0" borderId="2" xfId="0" applyNumberFormat="1" applyFont="1" applyBorder="1"/>
    <xf numFmtId="3" fontId="2" fillId="0" borderId="2" xfId="0" applyNumberFormat="1" applyFont="1" applyBorder="1"/>
    <xf numFmtId="3" fontId="5" fillId="0" borderId="3" xfId="0" applyNumberFormat="1" applyFont="1" applyBorder="1"/>
    <xf numFmtId="3" fontId="2" fillId="0" borderId="3" xfId="0" applyNumberFormat="1" applyFont="1" applyBorder="1"/>
    <xf numFmtId="3" fontId="0" fillId="0" borderId="3" xfId="0" applyNumberFormat="1" applyBorder="1"/>
    <xf numFmtId="3" fontId="0" fillId="0" borderId="4" xfId="0" applyNumberFormat="1" applyBorder="1"/>
    <xf numFmtId="1" fontId="0" fillId="0" borderId="4" xfId="0" applyNumberFormat="1" applyBorder="1"/>
    <xf numFmtId="3" fontId="2" fillId="0" borderId="4" xfId="0" applyNumberFormat="1" applyFont="1" applyBorder="1"/>
    <xf numFmtId="0" fontId="3" fillId="0" borderId="1" xfId="0" applyFont="1" applyBorder="1"/>
    <xf numFmtId="3" fontId="0" fillId="0" borderId="5" xfId="0" applyNumberFormat="1" applyBorder="1"/>
    <xf numFmtId="3" fontId="3" fillId="0" borderId="5" xfId="0" applyNumberFormat="1" applyFont="1" applyBorder="1"/>
    <xf numFmtId="1" fontId="3" fillId="0" borderId="1" xfId="0" applyNumberFormat="1" applyFont="1" applyBorder="1" applyAlignment="1">
      <alignment horizontal="right"/>
    </xf>
    <xf numFmtId="3" fontId="0" fillId="2" borderId="5" xfId="0" applyNumberFormat="1" applyFill="1" applyBorder="1"/>
    <xf numFmtId="4" fontId="0" fillId="2" borderId="5" xfId="0" applyNumberFormat="1" applyFill="1" applyBorder="1"/>
    <xf numFmtId="4" fontId="0" fillId="0" borderId="5" xfId="0" applyNumberFormat="1" applyBorder="1"/>
    <xf numFmtId="3" fontId="0" fillId="2" borderId="1" xfId="0" applyNumberFormat="1" applyFill="1" applyBorder="1"/>
    <xf numFmtId="3" fontId="4" fillId="2" borderId="1" xfId="0" applyNumberFormat="1" applyFont="1" applyFill="1" applyBorder="1"/>
    <xf numFmtId="1" fontId="0" fillId="0" borderId="3" xfId="0" applyNumberFormat="1" applyBorder="1"/>
    <xf numFmtId="3" fontId="0" fillId="2" borderId="3" xfId="0" applyNumberFormat="1" applyFill="1" applyBorder="1"/>
    <xf numFmtId="3" fontId="0" fillId="2" borderId="4" xfId="0" applyNumberFormat="1" applyFill="1" applyBorder="1"/>
    <xf numFmtId="3" fontId="2" fillId="2" borderId="1" xfId="0" applyNumberFormat="1" applyFont="1" applyFill="1" applyBorder="1"/>
    <xf numFmtId="1" fontId="2" fillId="0" borderId="4" xfId="0" applyNumberFormat="1" applyFont="1" applyBorder="1"/>
    <xf numFmtId="3" fontId="2" fillId="2" borderId="4" xfId="0" applyNumberFormat="1" applyFont="1" applyFill="1" applyBorder="1"/>
    <xf numFmtId="1" fontId="3" fillId="0" borderId="4" xfId="0" applyNumberFormat="1" applyFont="1" applyBorder="1"/>
    <xf numFmtId="3" fontId="3" fillId="0" borderId="4" xfId="0" applyNumberFormat="1" applyFont="1" applyBorder="1"/>
    <xf numFmtId="1" fontId="3" fillId="0" borderId="1" xfId="0" applyNumberFormat="1" applyFont="1" applyBorder="1"/>
    <xf numFmtId="1" fontId="2" fillId="0" borderId="3" xfId="0" applyNumberFormat="1" applyFont="1" applyBorder="1"/>
    <xf numFmtId="1" fontId="2" fillId="0" borderId="2" xfId="0" applyNumberFormat="1" applyFont="1" applyBorder="1"/>
    <xf numFmtId="3" fontId="0" fillId="0" borderId="6" xfId="0" applyNumberFormat="1" applyBorder="1"/>
    <xf numFmtId="3" fontId="6" fillId="0" borderId="1" xfId="0" applyNumberFormat="1" applyFont="1" applyBorder="1"/>
    <xf numFmtId="1" fontId="4" fillId="0" borderId="1" xfId="0" applyNumberFormat="1" applyFont="1" applyBorder="1"/>
    <xf numFmtId="1" fontId="0" fillId="0" borderId="3" xfId="0" applyNumberFormat="1" applyBorder="1" applyAlignment="1">
      <alignment horizontal="right"/>
    </xf>
    <xf numFmtId="3" fontId="0" fillId="0" borderId="7" xfId="0" applyNumberFormat="1" applyBorder="1"/>
    <xf numFmtId="1" fontId="0" fillId="0" borderId="8" xfId="0" applyNumberFormat="1" applyBorder="1" applyAlignment="1">
      <alignment horizontal="right"/>
    </xf>
    <xf numFmtId="3" fontId="2" fillId="0" borderId="8" xfId="0" applyNumberFormat="1" applyFont="1" applyBorder="1"/>
    <xf numFmtId="3" fontId="0" fillId="2" borderId="8" xfId="0" applyNumberFormat="1" applyFill="1" applyBorder="1"/>
    <xf numFmtId="3" fontId="0" fillId="0" borderId="9" xfId="0" applyNumberFormat="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E8E86-6436-4300-8E17-978B8FA36145}">
  <dimension ref="A1:F143"/>
  <sheetViews>
    <sheetView workbookViewId="0">
      <selection activeCell="D30" sqref="D30"/>
    </sheetView>
  </sheetViews>
  <sheetFormatPr defaultRowHeight="15" x14ac:dyDescent="0.25"/>
  <cols>
    <col min="1" max="1" width="14" customWidth="1"/>
    <col min="2" max="2" width="17.140625" customWidth="1"/>
    <col min="3" max="3" width="38.5703125" bestFit="1" customWidth="1"/>
    <col min="4" max="4" width="11.7109375" customWidth="1"/>
  </cols>
  <sheetData>
    <row r="1" spans="1:6" ht="23.25" x14ac:dyDescent="0.35">
      <c r="A1" s="1" t="s">
        <v>103</v>
      </c>
      <c r="B1" s="2"/>
      <c r="C1" s="3"/>
      <c r="D1" s="3"/>
      <c r="E1" s="3"/>
      <c r="F1" s="4"/>
    </row>
    <row r="2" spans="1:6" ht="23.25" x14ac:dyDescent="0.35">
      <c r="A2" s="3"/>
      <c r="B2" s="1"/>
      <c r="C2" s="3"/>
      <c r="D2" s="3"/>
      <c r="E2" s="3"/>
      <c r="F2" s="4"/>
    </row>
    <row r="3" spans="1:6" ht="23.25" x14ac:dyDescent="0.35">
      <c r="A3" s="1" t="s">
        <v>109</v>
      </c>
      <c r="B3" s="2"/>
      <c r="C3" s="3"/>
      <c r="D3" s="3"/>
      <c r="E3" s="3"/>
      <c r="F3" s="3"/>
    </row>
    <row r="4" spans="1:6" x14ac:dyDescent="0.25">
      <c r="A4" s="3"/>
      <c r="B4" s="2"/>
      <c r="C4" s="2"/>
      <c r="D4" s="2"/>
      <c r="E4" s="2"/>
      <c r="F4" s="2"/>
    </row>
    <row r="5" spans="1:6" x14ac:dyDescent="0.25">
      <c r="A5" s="5" t="s">
        <v>0</v>
      </c>
      <c r="B5" s="6"/>
      <c r="C5" s="5" t="s">
        <v>1</v>
      </c>
      <c r="D5" s="5"/>
      <c r="E5" s="5"/>
      <c r="F5" s="5"/>
    </row>
    <row r="6" spans="1:6" x14ac:dyDescent="0.25">
      <c r="A6" s="5"/>
      <c r="B6" s="6"/>
      <c r="C6" s="5"/>
      <c r="D6" s="5"/>
      <c r="E6" s="5"/>
      <c r="F6" s="5"/>
    </row>
    <row r="7" spans="1:6" x14ac:dyDescent="0.25">
      <c r="A7" s="7">
        <v>700032</v>
      </c>
      <c r="B7" s="8">
        <v>3437</v>
      </c>
      <c r="C7" s="7" t="s">
        <v>2</v>
      </c>
      <c r="D7" s="7">
        <v>1300000</v>
      </c>
      <c r="E7" s="7"/>
      <c r="F7" s="5"/>
    </row>
    <row r="8" spans="1:6" x14ac:dyDescent="0.25">
      <c r="A8" s="7">
        <v>700032</v>
      </c>
      <c r="B8" s="8">
        <v>3437</v>
      </c>
      <c r="C8" s="7" t="s">
        <v>107</v>
      </c>
      <c r="D8" s="7">
        <v>100000</v>
      </c>
      <c r="E8" s="7"/>
      <c r="F8" s="5"/>
    </row>
    <row r="9" spans="1:6" x14ac:dyDescent="0.25">
      <c r="A9" s="7">
        <v>700032</v>
      </c>
      <c r="B9" s="8">
        <v>3426</v>
      </c>
      <c r="C9" s="7" t="s">
        <v>108</v>
      </c>
      <c r="D9" s="7">
        <v>445000</v>
      </c>
      <c r="E9" s="7"/>
      <c r="F9" s="5"/>
    </row>
    <row r="10" spans="1:6" x14ac:dyDescent="0.25">
      <c r="A10" s="7">
        <v>700032</v>
      </c>
      <c r="B10" s="8">
        <v>3451</v>
      </c>
      <c r="C10" s="7" t="s">
        <v>3</v>
      </c>
      <c r="D10" s="7">
        <v>150000</v>
      </c>
      <c r="E10" s="7"/>
      <c r="F10" s="5"/>
    </row>
    <row r="11" spans="1:6" x14ac:dyDescent="0.25">
      <c r="A11" s="7">
        <v>700032</v>
      </c>
      <c r="B11" s="8">
        <v>3451</v>
      </c>
      <c r="C11" s="9" t="s">
        <v>4</v>
      </c>
      <c r="D11" s="7">
        <v>50000</v>
      </c>
      <c r="E11" s="7"/>
      <c r="F11" s="5"/>
    </row>
    <row r="12" spans="1:6" x14ac:dyDescent="0.25">
      <c r="A12" s="7">
        <v>700032</v>
      </c>
      <c r="B12" s="8">
        <v>3460</v>
      </c>
      <c r="C12" s="7" t="s">
        <v>5</v>
      </c>
      <c r="D12" s="7">
        <v>6822400</v>
      </c>
      <c r="E12" s="10"/>
      <c r="F12" s="5"/>
    </row>
    <row r="13" spans="1:6" x14ac:dyDescent="0.25">
      <c r="A13" s="7"/>
      <c r="B13" s="8"/>
      <c r="C13" s="7"/>
      <c r="D13" s="7"/>
      <c r="E13" s="10"/>
      <c r="F13" s="5"/>
    </row>
    <row r="14" spans="1:6" x14ac:dyDescent="0.25">
      <c r="A14" s="7"/>
      <c r="B14" s="8"/>
      <c r="C14" s="7"/>
      <c r="D14" s="7"/>
      <c r="E14" s="10"/>
      <c r="F14" s="5"/>
    </row>
    <row r="15" spans="1:6" x14ac:dyDescent="0.25">
      <c r="A15" s="7">
        <v>700032</v>
      </c>
      <c r="B15" s="8"/>
      <c r="C15" s="7" t="s">
        <v>6</v>
      </c>
      <c r="D15" s="7">
        <v>40500</v>
      </c>
      <c r="E15" s="10"/>
      <c r="F15" s="5"/>
    </row>
    <row r="16" spans="1:6" x14ac:dyDescent="0.25">
      <c r="A16" s="7"/>
      <c r="B16" s="8"/>
      <c r="C16" s="11" t="s">
        <v>7</v>
      </c>
      <c r="D16" s="11"/>
      <c r="E16" s="11">
        <f>SUM(D7:D15)</f>
        <v>8907900</v>
      </c>
      <c r="F16" s="5"/>
    </row>
    <row r="17" spans="1:6" x14ac:dyDescent="0.25">
      <c r="A17" s="7"/>
      <c r="B17" s="8"/>
      <c r="C17" s="11"/>
      <c r="D17" s="11"/>
      <c r="E17" s="11"/>
      <c r="F17" s="5"/>
    </row>
    <row r="18" spans="1:6" x14ac:dyDescent="0.25">
      <c r="A18" s="7"/>
      <c r="B18" s="8"/>
      <c r="C18" s="9"/>
      <c r="D18" s="9"/>
      <c r="E18" s="11"/>
      <c r="F18" s="5"/>
    </row>
    <row r="19" spans="1:6" x14ac:dyDescent="0.25">
      <c r="A19" s="7"/>
      <c r="B19" s="8"/>
      <c r="C19" s="9"/>
      <c r="D19" s="9"/>
      <c r="E19" s="11"/>
      <c r="F19" s="5"/>
    </row>
    <row r="20" spans="1:6" x14ac:dyDescent="0.25">
      <c r="A20" s="7"/>
      <c r="B20" s="8"/>
      <c r="C20" s="11" t="s">
        <v>8</v>
      </c>
      <c r="D20" s="11"/>
      <c r="E20" s="11">
        <f>SUM(D18+D19)</f>
        <v>0</v>
      </c>
      <c r="F20" s="5"/>
    </row>
    <row r="21" spans="1:6" x14ac:dyDescent="0.25">
      <c r="A21" s="12"/>
      <c r="B21" s="13"/>
      <c r="C21" s="14"/>
      <c r="D21" s="14"/>
      <c r="E21" s="14"/>
      <c r="F21" s="15"/>
    </row>
    <row r="22" spans="1:6" ht="15.75" thickBot="1" x14ac:dyDescent="0.3">
      <c r="A22" s="16"/>
      <c r="B22" s="17"/>
      <c r="C22" s="17" t="s">
        <v>9</v>
      </c>
      <c r="D22" s="18"/>
      <c r="E22" s="18"/>
      <c r="F22" s="17">
        <f>SUM(E7:E20)</f>
        <v>8907900</v>
      </c>
    </row>
    <row r="23" spans="1:6" x14ac:dyDescent="0.25">
      <c r="A23" s="19"/>
      <c r="B23" s="20"/>
      <c r="C23" s="19"/>
      <c r="D23" s="19"/>
      <c r="E23" s="19"/>
      <c r="F23" s="21"/>
    </row>
    <row r="24" spans="1:6" x14ac:dyDescent="0.25">
      <c r="A24" s="7"/>
      <c r="B24" s="6"/>
      <c r="C24" s="5" t="s">
        <v>10</v>
      </c>
      <c r="D24" s="5"/>
      <c r="E24" s="10"/>
      <c r="F24" s="5"/>
    </row>
    <row r="25" spans="1:6" x14ac:dyDescent="0.25">
      <c r="A25" s="7"/>
      <c r="B25" s="6"/>
      <c r="C25" s="5"/>
      <c r="D25" s="5"/>
      <c r="E25" s="10"/>
      <c r="F25" s="5"/>
    </row>
    <row r="26" spans="1:6" x14ac:dyDescent="0.25">
      <c r="A26" s="7">
        <v>700032</v>
      </c>
      <c r="B26" s="8">
        <v>5001</v>
      </c>
      <c r="C26" s="7" t="s">
        <v>11</v>
      </c>
      <c r="D26" s="7">
        <v>456238</v>
      </c>
      <c r="E26" s="22"/>
      <c r="F26" s="5"/>
    </row>
    <row r="27" spans="1:6" x14ac:dyDescent="0.25">
      <c r="A27" s="7"/>
      <c r="B27" s="8"/>
      <c r="C27" s="11" t="s">
        <v>12</v>
      </c>
      <c r="D27" s="11"/>
      <c r="E27" s="11">
        <f>SUM(D26:D26)</f>
        <v>456238</v>
      </c>
      <c r="F27" s="5"/>
    </row>
    <row r="28" spans="1:6" x14ac:dyDescent="0.25">
      <c r="A28" s="7"/>
      <c r="B28" s="8"/>
      <c r="C28" s="7"/>
      <c r="D28" s="7"/>
      <c r="E28" s="7"/>
      <c r="F28" s="5"/>
    </row>
    <row r="29" spans="1:6" x14ac:dyDescent="0.25">
      <c r="A29" s="7">
        <v>700032</v>
      </c>
      <c r="B29" s="8">
        <v>5112</v>
      </c>
      <c r="C29" s="7" t="s">
        <v>13</v>
      </c>
      <c r="D29" s="7">
        <v>233354</v>
      </c>
      <c r="E29" s="7"/>
      <c r="F29" s="5"/>
    </row>
    <row r="30" spans="1:6" x14ac:dyDescent="0.25">
      <c r="A30" s="7">
        <v>700032</v>
      </c>
      <c r="B30" s="8">
        <v>5112</v>
      </c>
      <c r="C30" s="7" t="s">
        <v>14</v>
      </c>
      <c r="D30" s="7">
        <v>3556595.4</v>
      </c>
      <c r="E30" s="7"/>
      <c r="F30" s="5"/>
    </row>
    <row r="31" spans="1:6" x14ac:dyDescent="0.25">
      <c r="A31" s="7">
        <v>700032</v>
      </c>
      <c r="B31" s="8">
        <v>5112</v>
      </c>
      <c r="C31" s="7" t="s">
        <v>15</v>
      </c>
      <c r="D31" s="7">
        <v>900990.4</v>
      </c>
      <c r="E31" s="3"/>
      <c r="F31" s="5"/>
    </row>
    <row r="32" spans="1:6" x14ac:dyDescent="0.25">
      <c r="A32" s="7"/>
      <c r="B32" s="8"/>
      <c r="C32" s="11" t="s">
        <v>16</v>
      </c>
      <c r="D32" s="11"/>
      <c r="E32" s="11">
        <f>SUM(D29:D31)</f>
        <v>4690939.8</v>
      </c>
      <c r="F32" s="5"/>
    </row>
    <row r="33" spans="1:6" x14ac:dyDescent="0.25">
      <c r="A33" s="7"/>
      <c r="B33" s="8"/>
      <c r="C33" s="7"/>
      <c r="D33" s="7">
        <v>0.12</v>
      </c>
      <c r="E33" s="7"/>
      <c r="F33" s="5"/>
    </row>
    <row r="34" spans="1:6" x14ac:dyDescent="0.25">
      <c r="A34" s="7">
        <v>700032</v>
      </c>
      <c r="B34" s="8">
        <v>5180</v>
      </c>
      <c r="C34" s="7" t="s">
        <v>17</v>
      </c>
      <c r="D34" s="23">
        <f>D26*D33</f>
        <v>54748.56</v>
      </c>
      <c r="E34" s="7"/>
      <c r="F34" s="5"/>
    </row>
    <row r="35" spans="1:6" x14ac:dyDescent="0.25">
      <c r="A35" s="7"/>
      <c r="B35" s="8"/>
      <c r="C35" s="9"/>
      <c r="D35" s="24"/>
      <c r="E35" s="7"/>
      <c r="F35" s="5"/>
    </row>
    <row r="36" spans="1:6" x14ac:dyDescent="0.25">
      <c r="A36" s="7">
        <v>700032</v>
      </c>
      <c r="B36" s="8">
        <v>5180</v>
      </c>
      <c r="C36" s="7" t="s">
        <v>18</v>
      </c>
      <c r="D36" s="7">
        <f>D30*D33</f>
        <v>426791.44799999997</v>
      </c>
      <c r="E36" s="7"/>
      <c r="F36" s="5"/>
    </row>
    <row r="37" spans="1:6" x14ac:dyDescent="0.25">
      <c r="A37" s="7">
        <v>700032</v>
      </c>
      <c r="B37" s="8">
        <v>5180</v>
      </c>
      <c r="C37" s="7" t="s">
        <v>19</v>
      </c>
      <c r="D37" s="7">
        <f>D31*D33</f>
        <v>108118.848</v>
      </c>
      <c r="E37" s="3"/>
      <c r="F37" s="5"/>
    </row>
    <row r="38" spans="1:6" x14ac:dyDescent="0.25">
      <c r="A38" s="7">
        <v>700032</v>
      </c>
      <c r="B38" s="8">
        <v>5180</v>
      </c>
      <c r="C38" s="7" t="s">
        <v>20</v>
      </c>
      <c r="D38" s="7">
        <f>D29*D33</f>
        <v>28002.48</v>
      </c>
      <c r="E38" s="7"/>
      <c r="F38" s="5"/>
    </row>
    <row r="39" spans="1:6" x14ac:dyDescent="0.25">
      <c r="A39" s="7"/>
      <c r="B39" s="8"/>
      <c r="C39" s="11" t="s">
        <v>21</v>
      </c>
      <c r="D39" s="11"/>
      <c r="E39" s="11">
        <f>SUM(D34:D38)</f>
        <v>617661.33599999989</v>
      </c>
      <c r="F39" s="5"/>
    </row>
    <row r="40" spans="1:6" x14ac:dyDescent="0.25">
      <c r="A40" s="7"/>
      <c r="B40" s="8"/>
      <c r="C40" s="7"/>
      <c r="D40" s="7">
        <v>0.14099999999999999</v>
      </c>
      <c r="E40" s="7"/>
      <c r="F40" s="5"/>
    </row>
    <row r="41" spans="1:6" x14ac:dyDescent="0.25">
      <c r="A41" s="7">
        <v>700032</v>
      </c>
      <c r="B41" s="25">
        <v>5401</v>
      </c>
      <c r="C41" s="7" t="s">
        <v>22</v>
      </c>
      <c r="D41" s="23">
        <f>(D26+D34)*D40</f>
        <v>72049.104959999997</v>
      </c>
      <c r="E41" s="7"/>
      <c r="F41" s="5"/>
    </row>
    <row r="42" spans="1:6" x14ac:dyDescent="0.25">
      <c r="A42" s="7"/>
      <c r="B42" s="25"/>
      <c r="C42" s="7"/>
      <c r="D42" s="23"/>
      <c r="E42" s="7"/>
      <c r="F42" s="5"/>
    </row>
    <row r="43" spans="1:6" x14ac:dyDescent="0.25">
      <c r="A43" s="7">
        <v>700032</v>
      </c>
      <c r="B43" s="25">
        <v>5401</v>
      </c>
      <c r="C43" s="7" t="s">
        <v>23</v>
      </c>
      <c r="D43" s="23">
        <f>(D30*D40)</f>
        <v>501479.95139999996</v>
      </c>
      <c r="E43" s="7"/>
      <c r="F43" s="5"/>
    </row>
    <row r="44" spans="1:6" x14ac:dyDescent="0.25">
      <c r="A44" s="7">
        <v>700032</v>
      </c>
      <c r="B44" s="25">
        <v>5401</v>
      </c>
      <c r="C44" s="7" t="s">
        <v>24</v>
      </c>
      <c r="D44" s="23">
        <f>(D31*D40)</f>
        <v>127039.6464</v>
      </c>
      <c r="E44" s="7"/>
      <c r="F44" s="5"/>
    </row>
    <row r="45" spans="1:6" x14ac:dyDescent="0.25">
      <c r="A45" s="7">
        <v>700032</v>
      </c>
      <c r="B45" s="25">
        <v>5401</v>
      </c>
      <c r="C45" s="7" t="s">
        <v>25</v>
      </c>
      <c r="D45" s="23">
        <f>(D29*D40)</f>
        <v>32902.913999999997</v>
      </c>
      <c r="E45" s="7"/>
      <c r="F45" s="5"/>
    </row>
    <row r="46" spans="1:6" x14ac:dyDescent="0.25">
      <c r="A46" s="7">
        <v>700032</v>
      </c>
      <c r="B46" s="25">
        <v>5411</v>
      </c>
      <c r="C46" s="7" t="s">
        <v>26</v>
      </c>
      <c r="D46" s="23">
        <f>(D34+D35+D36+D37+D38)*D40</f>
        <v>87090.248375999974</v>
      </c>
      <c r="E46" s="3"/>
      <c r="F46" s="5"/>
    </row>
    <row r="47" spans="1:6" x14ac:dyDescent="0.25">
      <c r="A47" s="7">
        <v>700032</v>
      </c>
      <c r="B47" s="25">
        <v>5431</v>
      </c>
      <c r="C47" s="7" t="s">
        <v>27</v>
      </c>
      <c r="D47" s="23">
        <f>(D50+D51+D52+D53)*D40</f>
        <v>89267.504585399991</v>
      </c>
      <c r="E47" s="7"/>
      <c r="F47" s="5"/>
    </row>
    <row r="48" spans="1:6" x14ac:dyDescent="0.25">
      <c r="A48" s="7"/>
      <c r="B48" s="25"/>
      <c r="C48" s="11" t="s">
        <v>28</v>
      </c>
      <c r="D48" s="26"/>
      <c r="E48" s="11">
        <f>SUM(D41:D47)</f>
        <v>909829.36972139985</v>
      </c>
      <c r="F48" s="5"/>
    </row>
    <row r="49" spans="1:6" x14ac:dyDescent="0.25">
      <c r="A49" s="7"/>
      <c r="B49" s="25"/>
      <c r="C49" s="7"/>
      <c r="D49" s="26">
        <v>0.123</v>
      </c>
      <c r="E49" s="7"/>
      <c r="F49" s="5"/>
    </row>
    <row r="50" spans="1:6" x14ac:dyDescent="0.25">
      <c r="A50" s="7">
        <v>700032</v>
      </c>
      <c r="B50" s="25">
        <v>5421</v>
      </c>
      <c r="C50" s="9" t="s">
        <v>29</v>
      </c>
      <c r="D50" s="27">
        <f>D26*D49</f>
        <v>56117.273999999998</v>
      </c>
      <c r="E50" s="7"/>
      <c r="F50" s="5"/>
    </row>
    <row r="51" spans="1:6" x14ac:dyDescent="0.25">
      <c r="A51" s="7">
        <v>700032</v>
      </c>
      <c r="B51" s="25">
        <v>5421</v>
      </c>
      <c r="C51" s="9" t="s">
        <v>30</v>
      </c>
      <c r="D51" s="28">
        <f>D30*D49</f>
        <v>437461.23420000001</v>
      </c>
      <c r="E51" s="7"/>
      <c r="F51" s="5"/>
    </row>
    <row r="52" spans="1:6" x14ac:dyDescent="0.25">
      <c r="A52" s="7">
        <v>700032</v>
      </c>
      <c r="B52" s="25">
        <v>5421</v>
      </c>
      <c r="C52" s="9" t="s">
        <v>31</v>
      </c>
      <c r="D52" s="28">
        <f>D31*D49</f>
        <v>110821.8192</v>
      </c>
      <c r="E52" s="3"/>
      <c r="F52" s="5"/>
    </row>
    <row r="53" spans="1:6" x14ac:dyDescent="0.25">
      <c r="A53" s="7">
        <v>700032</v>
      </c>
      <c r="B53" s="25">
        <v>5421</v>
      </c>
      <c r="C53" s="9" t="s">
        <v>32</v>
      </c>
      <c r="D53" s="7">
        <f>D29*D49</f>
        <v>28702.542000000001</v>
      </c>
      <c r="E53" s="11"/>
      <c r="F53" s="5"/>
    </row>
    <row r="54" spans="1:6" x14ac:dyDescent="0.25">
      <c r="A54" s="7"/>
      <c r="B54" s="8"/>
      <c r="C54" s="11" t="s">
        <v>33</v>
      </c>
      <c r="D54" s="11"/>
      <c r="E54" s="11">
        <f>SUM(D50:D53)</f>
        <v>633102.86939999997</v>
      </c>
      <c r="F54" s="5" t="s">
        <v>34</v>
      </c>
    </row>
    <row r="55" spans="1:6" x14ac:dyDescent="0.25">
      <c r="A55" s="7"/>
      <c r="B55" s="8"/>
      <c r="C55" s="11"/>
      <c r="D55" s="11"/>
      <c r="E55" s="7"/>
      <c r="F55" s="5"/>
    </row>
    <row r="56" spans="1:6" x14ac:dyDescent="0.25">
      <c r="A56" s="7"/>
      <c r="B56" s="8"/>
      <c r="C56" s="7" t="s">
        <v>35</v>
      </c>
      <c r="D56" s="7"/>
      <c r="E56" s="7"/>
      <c r="F56" s="5"/>
    </row>
    <row r="57" spans="1:6" x14ac:dyDescent="0.25">
      <c r="A57" s="7">
        <v>700032</v>
      </c>
      <c r="B57" s="8">
        <v>5999</v>
      </c>
      <c r="C57" s="7" t="s">
        <v>36</v>
      </c>
      <c r="D57" s="7">
        <v>45200</v>
      </c>
      <c r="E57" s="7"/>
      <c r="F57" s="5"/>
    </row>
    <row r="58" spans="1:6" x14ac:dyDescent="0.25">
      <c r="A58" s="7">
        <v>700032</v>
      </c>
      <c r="B58" s="8">
        <v>5999</v>
      </c>
      <c r="C58" s="7" t="s">
        <v>37</v>
      </c>
      <c r="D58" s="7">
        <v>50000</v>
      </c>
      <c r="E58" s="7"/>
      <c r="F58" s="5"/>
    </row>
    <row r="59" spans="1:6" x14ac:dyDescent="0.25">
      <c r="A59" s="7">
        <v>700032</v>
      </c>
      <c r="B59" s="8">
        <v>5999</v>
      </c>
      <c r="C59" s="9" t="s">
        <v>38</v>
      </c>
      <c r="D59" s="29">
        <f>(200*12)+(200*12)</f>
        <v>4800</v>
      </c>
      <c r="E59" s="7"/>
      <c r="F59" s="5"/>
    </row>
    <row r="60" spans="1:6" x14ac:dyDescent="0.25">
      <c r="A60" s="7">
        <v>700032</v>
      </c>
      <c r="B60" s="8">
        <v>5999</v>
      </c>
      <c r="C60" s="9" t="s">
        <v>39</v>
      </c>
      <c r="D60" s="29">
        <f>(200*12)+(200*12)</f>
        <v>4800</v>
      </c>
      <c r="E60" s="7"/>
      <c r="F60" s="5"/>
    </row>
    <row r="61" spans="1:6" x14ac:dyDescent="0.25">
      <c r="A61" s="7">
        <v>700032</v>
      </c>
      <c r="B61" s="8">
        <v>5999</v>
      </c>
      <c r="C61" s="9" t="s">
        <v>40</v>
      </c>
      <c r="D61" s="29">
        <f>(200*10)+(200*12)</f>
        <v>4400</v>
      </c>
      <c r="E61" s="3"/>
      <c r="F61" s="5"/>
    </row>
    <row r="62" spans="1:6" x14ac:dyDescent="0.25">
      <c r="A62" s="7"/>
      <c r="B62" s="8"/>
      <c r="C62" s="11" t="s">
        <v>41</v>
      </c>
      <c r="D62" s="30"/>
      <c r="E62" s="11">
        <f>SUM(D57:D61)</f>
        <v>109200</v>
      </c>
      <c r="F62" s="7"/>
    </row>
    <row r="63" spans="1:6" x14ac:dyDescent="0.25">
      <c r="A63" s="7"/>
      <c r="B63" s="8"/>
      <c r="C63" s="7"/>
      <c r="D63" s="29"/>
      <c r="E63" s="7"/>
      <c r="F63" s="5"/>
    </row>
    <row r="64" spans="1:6" ht="15.75" thickBot="1" x14ac:dyDescent="0.3">
      <c r="A64" s="16"/>
      <c r="B64" s="31"/>
      <c r="C64" s="17" t="s">
        <v>42</v>
      </c>
      <c r="D64" s="32"/>
      <c r="E64" s="18"/>
      <c r="F64" s="17">
        <f>SUM(E26:E62)</f>
        <v>7416971.3751213998</v>
      </c>
    </row>
    <row r="65" spans="1:6" x14ac:dyDescent="0.25">
      <c r="A65" s="19"/>
      <c r="B65" s="20"/>
      <c r="C65" s="21"/>
      <c r="D65" s="33"/>
      <c r="E65" s="21"/>
      <c r="F65" s="21"/>
    </row>
    <row r="66" spans="1:6" x14ac:dyDescent="0.25">
      <c r="A66" s="7"/>
      <c r="B66" s="6"/>
      <c r="C66" s="5" t="s">
        <v>43</v>
      </c>
      <c r="D66" s="34"/>
      <c r="E66" s="19"/>
      <c r="F66" s="21"/>
    </row>
    <row r="67" spans="1:6" x14ac:dyDescent="0.25">
      <c r="A67" s="19"/>
      <c r="B67" s="35"/>
      <c r="C67" s="21"/>
      <c r="D67" s="36"/>
      <c r="E67" s="7"/>
      <c r="F67" s="5"/>
    </row>
    <row r="68" spans="1:6" x14ac:dyDescent="0.25">
      <c r="A68" s="19">
        <v>700032</v>
      </c>
      <c r="B68" s="37">
        <v>3497</v>
      </c>
      <c r="C68" s="38" t="s">
        <v>44</v>
      </c>
      <c r="D68" s="33">
        <v>39300</v>
      </c>
      <c r="E68" s="7"/>
      <c r="F68" s="5"/>
    </row>
    <row r="69" spans="1:6" x14ac:dyDescent="0.25">
      <c r="A69" s="7">
        <v>700032</v>
      </c>
      <c r="B69" s="25">
        <v>6649</v>
      </c>
      <c r="C69" s="9" t="s">
        <v>45</v>
      </c>
      <c r="D69" s="9">
        <v>40000</v>
      </c>
      <c r="E69" s="3"/>
      <c r="F69" s="5"/>
    </row>
    <row r="70" spans="1:6" x14ac:dyDescent="0.25">
      <c r="A70" s="7">
        <v>700032</v>
      </c>
      <c r="B70" s="39">
        <v>6524</v>
      </c>
      <c r="C70" s="9" t="s">
        <v>46</v>
      </c>
      <c r="D70" s="7">
        <v>2000</v>
      </c>
      <c r="E70" s="7"/>
      <c r="F70" s="5"/>
    </row>
    <row r="71" spans="1:6" x14ac:dyDescent="0.25">
      <c r="A71" s="7"/>
      <c r="B71" s="6"/>
      <c r="C71" s="11" t="s">
        <v>47</v>
      </c>
      <c r="D71" s="11"/>
      <c r="E71" s="11">
        <f>SUM(D68:D70)</f>
        <v>81300</v>
      </c>
      <c r="F71" s="7"/>
    </row>
    <row r="72" spans="1:6" x14ac:dyDescent="0.25">
      <c r="A72" s="7"/>
      <c r="B72" s="6"/>
      <c r="C72" s="5"/>
      <c r="D72" s="7"/>
      <c r="E72" s="12"/>
      <c r="F72" s="15"/>
    </row>
    <row r="73" spans="1:6" ht="15.75" thickBot="1" x14ac:dyDescent="0.3">
      <c r="A73" s="18"/>
      <c r="B73" s="40"/>
      <c r="C73" s="17" t="s">
        <v>48</v>
      </c>
      <c r="D73" s="18"/>
      <c r="E73" s="18"/>
      <c r="F73" s="17">
        <f>SUM(E71)</f>
        <v>81300</v>
      </c>
    </row>
    <row r="74" spans="1:6" x14ac:dyDescent="0.25">
      <c r="A74" s="12"/>
      <c r="B74" s="41"/>
      <c r="C74" s="15"/>
      <c r="D74" s="12"/>
      <c r="E74" s="42"/>
      <c r="F74" s="15"/>
    </row>
    <row r="75" spans="1:6" x14ac:dyDescent="0.25">
      <c r="A75" s="12"/>
      <c r="B75" s="41"/>
      <c r="C75" s="15" t="s">
        <v>49</v>
      </c>
      <c r="D75" s="12"/>
      <c r="E75" s="12"/>
      <c r="F75" s="15"/>
    </row>
    <row r="76" spans="1:6" x14ac:dyDescent="0.25">
      <c r="A76" s="7"/>
      <c r="B76" s="8"/>
      <c r="C76" s="9" t="s">
        <v>50</v>
      </c>
      <c r="D76" s="7"/>
      <c r="E76" s="7"/>
      <c r="F76" s="5"/>
    </row>
    <row r="77" spans="1:6" x14ac:dyDescent="0.25">
      <c r="A77" s="7">
        <v>700032</v>
      </c>
      <c r="B77" s="25">
        <v>6623</v>
      </c>
      <c r="C77" s="9" t="s">
        <v>51</v>
      </c>
      <c r="D77" s="7">
        <v>30000</v>
      </c>
      <c r="E77" s="7"/>
      <c r="F77" s="5"/>
    </row>
    <row r="78" spans="1:6" x14ac:dyDescent="0.25">
      <c r="A78" s="7">
        <v>700032</v>
      </c>
      <c r="B78" s="25">
        <v>6832</v>
      </c>
      <c r="C78" s="9" t="s">
        <v>52</v>
      </c>
      <c r="D78" s="7">
        <v>15000</v>
      </c>
      <c r="E78" s="7"/>
      <c r="F78" s="5"/>
    </row>
    <row r="79" spans="1:6" x14ac:dyDescent="0.25">
      <c r="A79" s="7">
        <v>700032</v>
      </c>
      <c r="B79" s="25">
        <v>6800</v>
      </c>
      <c r="C79" s="9" t="s">
        <v>53</v>
      </c>
      <c r="D79" s="7">
        <v>50000</v>
      </c>
      <c r="E79" s="3"/>
      <c r="F79" s="5"/>
    </row>
    <row r="80" spans="1:6" x14ac:dyDescent="0.25">
      <c r="A80" s="7"/>
      <c r="B80" s="8"/>
      <c r="C80" s="11" t="s">
        <v>54</v>
      </c>
      <c r="D80" s="11"/>
      <c r="E80" s="11">
        <f>SUM(D77:D79)</f>
        <v>95000</v>
      </c>
      <c r="F80" s="5"/>
    </row>
    <row r="81" spans="1:6" x14ac:dyDescent="0.25">
      <c r="A81" s="7"/>
      <c r="B81" s="8"/>
      <c r="C81" s="11"/>
      <c r="D81" s="11"/>
      <c r="E81" s="7"/>
      <c r="F81" s="5"/>
    </row>
    <row r="82" spans="1:6" x14ac:dyDescent="0.25">
      <c r="A82" s="3"/>
      <c r="B82" s="8"/>
      <c r="C82" s="9" t="s">
        <v>55</v>
      </c>
      <c r="D82" s="11"/>
      <c r="E82" s="7"/>
      <c r="F82" s="5"/>
    </row>
    <row r="83" spans="1:6" x14ac:dyDescent="0.25">
      <c r="A83" s="7">
        <v>700032</v>
      </c>
      <c r="B83" s="25">
        <v>6799</v>
      </c>
      <c r="C83" s="9" t="s">
        <v>56</v>
      </c>
      <c r="D83" s="7">
        <v>175000</v>
      </c>
      <c r="E83" s="3"/>
      <c r="F83" s="5"/>
    </row>
    <row r="84" spans="1:6" x14ac:dyDescent="0.25">
      <c r="A84" s="7">
        <v>700032</v>
      </c>
      <c r="B84" s="25">
        <v>6722</v>
      </c>
      <c r="C84" s="9" t="s">
        <v>57</v>
      </c>
      <c r="D84" s="7">
        <v>81000</v>
      </c>
      <c r="E84" s="7"/>
      <c r="F84" s="5"/>
    </row>
    <row r="85" spans="1:6" x14ac:dyDescent="0.25">
      <c r="A85" s="7"/>
      <c r="B85" s="25"/>
      <c r="C85" s="11" t="s">
        <v>58</v>
      </c>
      <c r="D85" s="7"/>
      <c r="E85" s="11">
        <f>SUM(D83:D84)</f>
        <v>256000</v>
      </c>
      <c r="F85" s="5"/>
    </row>
    <row r="86" spans="1:6" x14ac:dyDescent="0.25">
      <c r="A86" s="7"/>
      <c r="B86" s="25"/>
      <c r="C86" s="11"/>
      <c r="D86" s="7"/>
      <c r="E86" s="7"/>
      <c r="F86" s="5"/>
    </row>
    <row r="87" spans="1:6" x14ac:dyDescent="0.25">
      <c r="A87" s="3"/>
      <c r="B87" s="8"/>
      <c r="C87" s="7" t="s">
        <v>59</v>
      </c>
      <c r="D87" s="7"/>
      <c r="E87" s="7"/>
      <c r="F87" s="5"/>
    </row>
    <row r="88" spans="1:6" x14ac:dyDescent="0.25">
      <c r="A88" s="7">
        <v>700032</v>
      </c>
      <c r="B88" s="8">
        <v>6821</v>
      </c>
      <c r="C88" s="7" t="s">
        <v>60</v>
      </c>
      <c r="D88" s="7">
        <v>75000</v>
      </c>
      <c r="E88" s="7"/>
      <c r="F88" s="5"/>
    </row>
    <row r="89" spans="1:6" x14ac:dyDescent="0.25">
      <c r="A89" s="7">
        <v>700032</v>
      </c>
      <c r="B89" s="8">
        <v>6821</v>
      </c>
      <c r="C89" s="7" t="s">
        <v>61</v>
      </c>
      <c r="D89" s="7">
        <v>5000</v>
      </c>
      <c r="E89" s="3"/>
      <c r="F89" s="5"/>
    </row>
    <row r="90" spans="1:6" x14ac:dyDescent="0.25">
      <c r="A90" s="7">
        <v>700032</v>
      </c>
      <c r="B90" s="8">
        <v>6821</v>
      </c>
      <c r="C90" s="7" t="s">
        <v>62</v>
      </c>
      <c r="D90" s="7">
        <v>9000</v>
      </c>
      <c r="E90" s="7"/>
      <c r="F90" s="5"/>
    </row>
    <row r="91" spans="1:6" x14ac:dyDescent="0.25">
      <c r="A91" s="7"/>
      <c r="B91" s="8"/>
      <c r="C91" s="11" t="s">
        <v>63</v>
      </c>
      <c r="D91" s="11"/>
      <c r="E91" s="11">
        <f>SUM(D88:D90)</f>
        <v>89000</v>
      </c>
      <c r="F91" s="5"/>
    </row>
    <row r="92" spans="1:6" x14ac:dyDescent="0.25">
      <c r="A92" s="7"/>
      <c r="B92" s="8"/>
      <c r="C92" s="7"/>
      <c r="D92" s="7"/>
      <c r="E92" s="7"/>
      <c r="F92" s="5"/>
    </row>
    <row r="93" spans="1:6" x14ac:dyDescent="0.25">
      <c r="A93" s="7"/>
      <c r="B93" s="8"/>
      <c r="C93" s="7" t="s">
        <v>64</v>
      </c>
      <c r="D93" s="7"/>
      <c r="E93" s="7"/>
      <c r="F93" s="5"/>
    </row>
    <row r="94" spans="1:6" x14ac:dyDescent="0.25">
      <c r="A94" s="7">
        <v>700032</v>
      </c>
      <c r="B94" s="8">
        <v>6863</v>
      </c>
      <c r="C94" s="7" t="s">
        <v>65</v>
      </c>
      <c r="D94" s="7">
        <v>72000</v>
      </c>
      <c r="E94" s="7"/>
      <c r="F94" s="5"/>
    </row>
    <row r="95" spans="1:6" x14ac:dyDescent="0.25">
      <c r="A95" s="7">
        <v>700032</v>
      </c>
      <c r="B95" s="8">
        <v>6863</v>
      </c>
      <c r="C95" s="7" t="s">
        <v>66</v>
      </c>
      <c r="D95" s="7">
        <v>62500</v>
      </c>
      <c r="E95" s="7"/>
      <c r="F95" s="5"/>
    </row>
    <row r="96" spans="1:6" x14ac:dyDescent="0.25">
      <c r="A96" s="7">
        <v>700032</v>
      </c>
      <c r="B96" s="8">
        <v>6863</v>
      </c>
      <c r="C96" s="9" t="s">
        <v>67</v>
      </c>
      <c r="D96" s="29">
        <v>152625</v>
      </c>
      <c r="E96" s="7"/>
      <c r="F96" s="5"/>
    </row>
    <row r="97" spans="1:6" x14ac:dyDescent="0.25">
      <c r="A97" s="7">
        <v>700032</v>
      </c>
      <c r="B97" s="8">
        <v>7192</v>
      </c>
      <c r="C97" s="9" t="s">
        <v>68</v>
      </c>
      <c r="D97" s="7">
        <v>70000</v>
      </c>
      <c r="E97" s="7"/>
      <c r="F97" s="5"/>
    </row>
    <row r="98" spans="1:6" x14ac:dyDescent="0.25">
      <c r="A98" s="7">
        <v>700032</v>
      </c>
      <c r="B98" s="8">
        <v>6863</v>
      </c>
      <c r="C98" s="9" t="s">
        <v>69</v>
      </c>
      <c r="D98" s="7">
        <v>15000</v>
      </c>
      <c r="E98" s="3"/>
      <c r="F98" s="5"/>
    </row>
    <row r="99" spans="1:6" x14ac:dyDescent="0.25">
      <c r="A99" s="7">
        <v>700032</v>
      </c>
      <c r="B99" s="8">
        <v>6863</v>
      </c>
      <c r="C99" s="9" t="s">
        <v>104</v>
      </c>
      <c r="D99" s="7">
        <v>50000</v>
      </c>
      <c r="E99" s="3"/>
      <c r="F99" s="5"/>
    </row>
    <row r="100" spans="1:6" x14ac:dyDescent="0.25">
      <c r="A100" s="7"/>
      <c r="B100" s="8"/>
      <c r="C100" s="11" t="s">
        <v>70</v>
      </c>
      <c r="D100" s="11"/>
      <c r="E100" s="11">
        <f>SUM(D94:D99)</f>
        <v>422125</v>
      </c>
      <c r="F100" s="5"/>
    </row>
    <row r="101" spans="1:6" x14ac:dyDescent="0.25">
      <c r="A101" s="7"/>
      <c r="B101" s="8"/>
      <c r="C101" s="11"/>
      <c r="D101" s="11"/>
      <c r="E101" s="7"/>
      <c r="F101" s="5"/>
    </row>
    <row r="102" spans="1:6" x14ac:dyDescent="0.25">
      <c r="A102" s="3"/>
      <c r="B102" s="8"/>
      <c r="C102" s="9" t="s">
        <v>71</v>
      </c>
      <c r="D102" s="11"/>
      <c r="E102" s="7"/>
      <c r="F102" s="5"/>
    </row>
    <row r="103" spans="1:6" x14ac:dyDescent="0.25">
      <c r="A103" s="7">
        <v>700032</v>
      </c>
      <c r="B103" s="8">
        <v>6100</v>
      </c>
      <c r="C103" s="7" t="s">
        <v>72</v>
      </c>
      <c r="D103" s="7">
        <v>2000</v>
      </c>
      <c r="E103" s="3"/>
      <c r="F103" s="5"/>
    </row>
    <row r="104" spans="1:6" x14ac:dyDescent="0.25">
      <c r="A104" s="7">
        <v>700032</v>
      </c>
      <c r="B104" s="8">
        <v>6941</v>
      </c>
      <c r="C104" s="7" t="s">
        <v>73</v>
      </c>
      <c r="D104" s="9">
        <v>4000</v>
      </c>
      <c r="E104" s="11"/>
      <c r="F104" s="5"/>
    </row>
    <row r="105" spans="1:6" x14ac:dyDescent="0.25">
      <c r="A105" s="7"/>
      <c r="B105" s="8"/>
      <c r="C105" s="11" t="s">
        <v>74</v>
      </c>
      <c r="D105" s="11"/>
      <c r="E105" s="11">
        <f>SUM(D103:D104)</f>
        <v>6000</v>
      </c>
      <c r="F105" s="5"/>
    </row>
    <row r="106" spans="1:6" x14ac:dyDescent="0.25">
      <c r="A106" s="7"/>
      <c r="B106" s="8"/>
      <c r="C106" s="11"/>
      <c r="D106" s="11"/>
      <c r="E106" s="7"/>
      <c r="F106" s="5"/>
    </row>
    <row r="107" spans="1:6" x14ac:dyDescent="0.25">
      <c r="A107" s="7"/>
      <c r="B107" s="8"/>
      <c r="C107" s="9" t="s">
        <v>75</v>
      </c>
      <c r="D107" s="7"/>
      <c r="E107" s="7"/>
      <c r="F107" s="5"/>
    </row>
    <row r="108" spans="1:6" x14ac:dyDescent="0.25">
      <c r="A108" s="7">
        <v>700032</v>
      </c>
      <c r="B108" s="8">
        <v>7001</v>
      </c>
      <c r="C108" s="7" t="s">
        <v>76</v>
      </c>
      <c r="D108" s="7">
        <v>45000</v>
      </c>
      <c r="E108" s="7"/>
      <c r="F108" s="5"/>
    </row>
    <row r="109" spans="1:6" x14ac:dyDescent="0.25">
      <c r="A109" s="7">
        <v>700032</v>
      </c>
      <c r="B109" s="8">
        <v>7021</v>
      </c>
      <c r="C109" s="7" t="s">
        <v>77</v>
      </c>
      <c r="D109" s="7">
        <v>20000</v>
      </c>
      <c r="E109" s="7"/>
      <c r="F109" s="5"/>
    </row>
    <row r="110" spans="1:6" x14ac:dyDescent="0.25">
      <c r="A110" s="7">
        <v>700032</v>
      </c>
      <c r="B110" s="8">
        <v>7099</v>
      </c>
      <c r="C110" s="7" t="s">
        <v>78</v>
      </c>
      <c r="D110" s="7">
        <v>4000</v>
      </c>
      <c r="E110" s="7"/>
      <c r="F110" s="5"/>
    </row>
    <row r="111" spans="1:6" x14ac:dyDescent="0.25">
      <c r="A111" s="7">
        <v>700032</v>
      </c>
      <c r="B111" s="8">
        <v>7099</v>
      </c>
      <c r="C111" s="7" t="s">
        <v>79</v>
      </c>
      <c r="D111" s="7">
        <v>15000</v>
      </c>
      <c r="E111" s="11"/>
      <c r="F111" s="5"/>
    </row>
    <row r="112" spans="1:6" x14ac:dyDescent="0.25">
      <c r="A112" s="7"/>
      <c r="B112" s="8"/>
      <c r="C112" s="11" t="s">
        <v>80</v>
      </c>
      <c r="D112" s="11"/>
      <c r="E112" s="11">
        <f>SUM(D108:D112)</f>
        <v>84000</v>
      </c>
      <c r="F112" s="5"/>
    </row>
    <row r="113" spans="1:6" x14ac:dyDescent="0.25">
      <c r="A113" s="7"/>
      <c r="B113" s="8"/>
      <c r="C113" s="11"/>
      <c r="D113" s="11"/>
      <c r="E113" s="7"/>
      <c r="F113" s="5"/>
    </row>
    <row r="114" spans="1:6" x14ac:dyDescent="0.25">
      <c r="A114" s="7"/>
      <c r="B114" s="8"/>
      <c r="C114" s="9" t="s">
        <v>81</v>
      </c>
      <c r="D114" s="7"/>
      <c r="E114" s="7"/>
      <c r="F114" s="5"/>
    </row>
    <row r="115" spans="1:6" x14ac:dyDescent="0.25">
      <c r="A115" s="7">
        <v>700032</v>
      </c>
      <c r="B115" s="8">
        <v>7191</v>
      </c>
      <c r="C115" s="9" t="s">
        <v>106</v>
      </c>
      <c r="D115" s="7">
        <v>7500</v>
      </c>
      <c r="E115" s="7"/>
      <c r="F115" s="5"/>
    </row>
    <row r="116" spans="1:6" x14ac:dyDescent="0.25">
      <c r="A116" s="7">
        <v>700032</v>
      </c>
      <c r="B116" s="8">
        <v>7191</v>
      </c>
      <c r="C116" s="7" t="s">
        <v>82</v>
      </c>
      <c r="D116" s="9">
        <v>50000</v>
      </c>
      <c r="E116" s="7"/>
      <c r="F116" s="5"/>
    </row>
    <row r="117" spans="1:6" x14ac:dyDescent="0.25">
      <c r="A117" s="7">
        <v>700032</v>
      </c>
      <c r="B117" s="8">
        <v>7191</v>
      </c>
      <c r="C117" s="9" t="s">
        <v>83</v>
      </c>
      <c r="D117" s="7">
        <v>250000</v>
      </c>
      <c r="E117" s="7"/>
      <c r="F117" s="5"/>
    </row>
    <row r="118" spans="1:6" x14ac:dyDescent="0.25">
      <c r="A118" s="7">
        <v>700032</v>
      </c>
      <c r="B118" s="8">
        <v>7191</v>
      </c>
      <c r="C118" s="9" t="s">
        <v>105</v>
      </c>
      <c r="D118" s="7">
        <v>5000</v>
      </c>
      <c r="E118" s="7"/>
      <c r="F118" s="5" t="s">
        <v>34</v>
      </c>
    </row>
    <row r="119" spans="1:6" x14ac:dyDescent="0.25">
      <c r="A119" s="7"/>
      <c r="B119" s="8"/>
      <c r="C119" s="11" t="s">
        <v>84</v>
      </c>
      <c r="D119" s="11"/>
      <c r="E119" s="11">
        <f>SUM(D115:D118)</f>
        <v>312500</v>
      </c>
      <c r="F119" s="5"/>
    </row>
    <row r="120" spans="1:6" x14ac:dyDescent="0.25">
      <c r="A120" s="7"/>
      <c r="B120" s="8"/>
      <c r="C120" s="7"/>
      <c r="D120" s="7"/>
      <c r="E120" s="7"/>
      <c r="F120" s="9"/>
    </row>
    <row r="121" spans="1:6" x14ac:dyDescent="0.25">
      <c r="A121" s="7"/>
      <c r="B121" s="8"/>
      <c r="C121" s="7" t="s">
        <v>85</v>
      </c>
      <c r="D121" s="7"/>
      <c r="E121" s="7"/>
      <c r="F121" s="5"/>
    </row>
    <row r="122" spans="1:6" x14ac:dyDescent="0.25">
      <c r="A122" s="7">
        <v>700032</v>
      </c>
      <c r="B122" s="8">
        <v>7351</v>
      </c>
      <c r="C122" s="7" t="s">
        <v>86</v>
      </c>
      <c r="D122" s="7">
        <v>2500</v>
      </c>
      <c r="E122" s="11"/>
      <c r="F122" s="5"/>
    </row>
    <row r="123" spans="1:6" x14ac:dyDescent="0.25">
      <c r="A123" s="7"/>
      <c r="B123" s="8"/>
      <c r="C123" s="11" t="s">
        <v>41</v>
      </c>
      <c r="D123" s="11"/>
      <c r="E123" s="11">
        <f>SUM(D122:D122)</f>
        <v>2500</v>
      </c>
      <c r="F123" s="5"/>
    </row>
    <row r="124" spans="1:6" x14ac:dyDescent="0.25">
      <c r="A124" s="7"/>
      <c r="B124" s="8"/>
      <c r="C124" s="11"/>
      <c r="D124" s="11"/>
      <c r="E124" s="7"/>
      <c r="F124" s="5"/>
    </row>
    <row r="125" spans="1:6" x14ac:dyDescent="0.25">
      <c r="A125" s="3"/>
      <c r="B125" s="8"/>
      <c r="C125" s="7" t="s">
        <v>87</v>
      </c>
      <c r="D125" s="7"/>
      <c r="E125" s="7"/>
      <c r="F125" s="5"/>
    </row>
    <row r="126" spans="1:6" x14ac:dyDescent="0.25">
      <c r="A126" s="7">
        <v>700032</v>
      </c>
      <c r="B126" s="8">
        <v>7511</v>
      </c>
      <c r="C126" s="7" t="s">
        <v>88</v>
      </c>
      <c r="D126" s="7">
        <v>4000</v>
      </c>
      <c r="E126" s="3"/>
      <c r="F126" s="5"/>
    </row>
    <row r="127" spans="1:6" x14ac:dyDescent="0.25">
      <c r="A127" s="7">
        <v>700032</v>
      </c>
      <c r="B127" s="8">
        <v>7512</v>
      </c>
      <c r="C127" s="9" t="s">
        <v>89</v>
      </c>
      <c r="D127" s="7">
        <v>12500</v>
      </c>
      <c r="E127" s="7"/>
      <c r="F127" s="5"/>
    </row>
    <row r="128" spans="1:6" x14ac:dyDescent="0.25">
      <c r="A128" s="7"/>
      <c r="B128" s="8"/>
      <c r="C128" s="11" t="s">
        <v>90</v>
      </c>
      <c r="D128" s="11"/>
      <c r="E128" s="11">
        <f>SUM(D126:D127)</f>
        <v>16500</v>
      </c>
      <c r="F128" s="5"/>
    </row>
    <row r="129" spans="1:6" x14ac:dyDescent="0.25">
      <c r="A129" s="7">
        <v>700032</v>
      </c>
      <c r="B129" s="8"/>
      <c r="C129" s="7"/>
      <c r="D129" s="7"/>
      <c r="E129" s="3"/>
      <c r="F129" s="5"/>
    </row>
    <row r="130" spans="1:6" x14ac:dyDescent="0.25">
      <c r="A130" s="7"/>
      <c r="B130" s="8">
        <v>7321</v>
      </c>
      <c r="C130" s="7" t="s">
        <v>91</v>
      </c>
      <c r="D130" s="7">
        <v>6000</v>
      </c>
      <c r="E130" s="7"/>
      <c r="F130" s="5"/>
    </row>
    <row r="131" spans="1:6" x14ac:dyDescent="0.25">
      <c r="A131" s="7"/>
      <c r="B131" s="8"/>
      <c r="C131" s="11" t="s">
        <v>92</v>
      </c>
      <c r="D131" s="7"/>
      <c r="E131" s="11">
        <f>SUM(D130)</f>
        <v>6000</v>
      </c>
      <c r="F131" s="5"/>
    </row>
    <row r="132" spans="1:6" x14ac:dyDescent="0.25">
      <c r="B132" s="8"/>
      <c r="C132" s="7"/>
      <c r="D132" s="7"/>
      <c r="E132" s="3"/>
      <c r="F132" s="5"/>
    </row>
    <row r="133" spans="1:6" x14ac:dyDescent="0.25">
      <c r="A133" s="7">
        <v>700032</v>
      </c>
      <c r="B133" s="8">
        <v>7411</v>
      </c>
      <c r="C133" s="7" t="s">
        <v>93</v>
      </c>
      <c r="D133" s="7">
        <v>12000</v>
      </c>
      <c r="E133" s="11"/>
      <c r="F133" s="5"/>
    </row>
    <row r="134" spans="1:6" x14ac:dyDescent="0.25">
      <c r="A134" s="7"/>
      <c r="B134" s="8"/>
      <c r="C134" s="11" t="s">
        <v>94</v>
      </c>
      <c r="D134" s="11"/>
      <c r="E134" s="11">
        <f>D133</f>
        <v>12000</v>
      </c>
      <c r="F134" s="43"/>
    </row>
    <row r="135" spans="1:6" x14ac:dyDescent="0.25">
      <c r="A135" s="7">
        <v>700032</v>
      </c>
      <c r="B135" s="8"/>
      <c r="C135" s="11"/>
      <c r="D135" s="30"/>
      <c r="E135" s="7"/>
      <c r="F135" s="5"/>
    </row>
    <row r="136" spans="1:6" x14ac:dyDescent="0.25">
      <c r="A136" s="11"/>
      <c r="B136" s="8">
        <v>7799</v>
      </c>
      <c r="C136" s="7" t="s">
        <v>95</v>
      </c>
      <c r="D136" s="29">
        <v>107700</v>
      </c>
      <c r="E136" s="7"/>
      <c r="F136" s="7"/>
    </row>
    <row r="137" spans="1:6" x14ac:dyDescent="0.25">
      <c r="A137" s="7"/>
      <c r="B137" s="44"/>
      <c r="C137" s="11" t="s">
        <v>96</v>
      </c>
      <c r="D137" s="30"/>
      <c r="E137" s="11">
        <f>D136</f>
        <v>107700</v>
      </c>
      <c r="F137" s="5"/>
    </row>
    <row r="138" spans="1:6" x14ac:dyDescent="0.25">
      <c r="A138" s="12"/>
      <c r="B138" s="8"/>
      <c r="C138" s="7"/>
      <c r="D138" s="29"/>
      <c r="E138" s="7"/>
      <c r="F138" s="7"/>
    </row>
    <row r="139" spans="1:6" ht="15.75" thickBot="1" x14ac:dyDescent="0.3">
      <c r="A139" s="18"/>
      <c r="B139" s="31"/>
      <c r="C139" s="17" t="s">
        <v>97</v>
      </c>
      <c r="D139" s="32"/>
      <c r="E139" s="18"/>
      <c r="F139" s="17">
        <f>SUM(E76:E137)</f>
        <v>1409325</v>
      </c>
    </row>
    <row r="140" spans="1:6" x14ac:dyDescent="0.25">
      <c r="A140" s="19"/>
      <c r="B140" s="20"/>
      <c r="C140" s="21"/>
      <c r="D140" s="33"/>
      <c r="E140" s="19"/>
      <c r="F140" s="19"/>
    </row>
    <row r="141" spans="1:6" x14ac:dyDescent="0.25">
      <c r="A141" s="12"/>
      <c r="B141" s="8"/>
      <c r="C141" s="5" t="s">
        <v>98</v>
      </c>
      <c r="D141" s="29"/>
      <c r="E141" s="7"/>
      <c r="F141" s="5">
        <f>F22</f>
        <v>8907900</v>
      </c>
    </row>
    <row r="142" spans="1:6" ht="15.75" thickBot="1" x14ac:dyDescent="0.3">
      <c r="A142" s="18"/>
      <c r="B142" s="45" t="s">
        <v>99</v>
      </c>
      <c r="C142" s="17" t="s">
        <v>100</v>
      </c>
      <c r="D142" s="32"/>
      <c r="E142" s="18"/>
      <c r="F142" s="17">
        <f>F73+F64+F139</f>
        <v>8907596.3751213998</v>
      </c>
    </row>
    <row r="143" spans="1:6" ht="15.75" thickBot="1" x14ac:dyDescent="0.3">
      <c r="A143" s="46"/>
      <c r="B143" s="47" t="s">
        <v>101</v>
      </c>
      <c r="C143" s="48" t="s">
        <v>102</v>
      </c>
      <c r="D143" s="49"/>
      <c r="E143" s="50"/>
      <c r="F143" s="48">
        <f>F141-F142</f>
        <v>303.62487860023975</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9966C-BF83-4389-B0F4-3F352B8DD078}">
  <dimension ref="A1:F143"/>
  <sheetViews>
    <sheetView workbookViewId="0">
      <selection activeCell="A4" sqref="A4"/>
    </sheetView>
  </sheetViews>
  <sheetFormatPr defaultRowHeight="15" x14ac:dyDescent="0.25"/>
  <cols>
    <col min="1" max="1" width="14" customWidth="1"/>
    <col min="2" max="2" width="17.140625" customWidth="1"/>
    <col min="3" max="3" width="38.5703125" bestFit="1" customWidth="1"/>
    <col min="4" max="4" width="11.7109375" customWidth="1"/>
    <col min="6" max="6" width="10.5703125" customWidth="1"/>
  </cols>
  <sheetData>
    <row r="1" spans="1:6" ht="23.25" x14ac:dyDescent="0.35">
      <c r="A1" s="1" t="s">
        <v>103</v>
      </c>
      <c r="B1" s="2"/>
      <c r="C1" s="3"/>
      <c r="D1" s="3"/>
      <c r="E1" s="3"/>
      <c r="F1" s="4"/>
    </row>
    <row r="2" spans="1:6" ht="23.25" x14ac:dyDescent="0.35">
      <c r="A2" s="3"/>
      <c r="B2" s="1"/>
      <c r="C2" s="3"/>
      <c r="D2" s="3"/>
      <c r="E2" s="3"/>
      <c r="F2" s="4"/>
    </row>
    <row r="3" spans="1:6" ht="23.25" x14ac:dyDescent="0.35">
      <c r="A3" s="1" t="s">
        <v>110</v>
      </c>
      <c r="B3" s="2"/>
      <c r="C3" s="3"/>
      <c r="D3" s="3"/>
      <c r="E3" s="3"/>
      <c r="F3" s="3"/>
    </row>
    <row r="4" spans="1:6" x14ac:dyDescent="0.25">
      <c r="A4" s="3"/>
      <c r="B4" s="2"/>
      <c r="C4" s="2"/>
      <c r="D4" s="2"/>
      <c r="E4" s="2"/>
      <c r="F4" s="2"/>
    </row>
    <row r="5" spans="1:6" x14ac:dyDescent="0.25">
      <c r="A5" s="5" t="s">
        <v>0</v>
      </c>
      <c r="B5" s="6"/>
      <c r="C5" s="5" t="s">
        <v>1</v>
      </c>
      <c r="D5" s="5"/>
      <c r="E5" s="5"/>
      <c r="F5" s="5"/>
    </row>
    <row r="6" spans="1:6" x14ac:dyDescent="0.25">
      <c r="A6" s="5"/>
      <c r="B6" s="6"/>
      <c r="C6" s="5"/>
      <c r="D6" s="5"/>
      <c r="E6" s="5"/>
      <c r="F6" s="5"/>
    </row>
    <row r="7" spans="1:6" x14ac:dyDescent="0.25">
      <c r="A7" s="7">
        <v>700032</v>
      </c>
      <c r="B7" s="8">
        <v>3437</v>
      </c>
      <c r="C7" s="7" t="s">
        <v>2</v>
      </c>
      <c r="D7" s="7">
        <v>1300000</v>
      </c>
      <c r="E7" s="7"/>
      <c r="F7" s="5"/>
    </row>
    <row r="8" spans="1:6" x14ac:dyDescent="0.25">
      <c r="A8" s="7">
        <v>700032</v>
      </c>
      <c r="B8" s="8">
        <v>3437</v>
      </c>
      <c r="C8" s="7" t="s">
        <v>107</v>
      </c>
      <c r="D8" s="7">
        <v>100000</v>
      </c>
      <c r="E8" s="7"/>
      <c r="F8" s="5"/>
    </row>
    <row r="9" spans="1:6" x14ac:dyDescent="0.25">
      <c r="A9" s="7">
        <v>700032</v>
      </c>
      <c r="B9" s="8">
        <v>3426</v>
      </c>
      <c r="C9" s="7" t="s">
        <v>108</v>
      </c>
      <c r="D9" s="7">
        <v>445000</v>
      </c>
      <c r="E9" s="7"/>
      <c r="F9" s="5"/>
    </row>
    <row r="10" spans="1:6" x14ac:dyDescent="0.25">
      <c r="A10" s="7">
        <v>700032</v>
      </c>
      <c r="B10" s="8">
        <v>3451</v>
      </c>
      <c r="C10" s="7" t="s">
        <v>3</v>
      </c>
      <c r="D10" s="7">
        <v>150000</v>
      </c>
      <c r="E10" s="7"/>
      <c r="F10" s="5"/>
    </row>
    <row r="11" spans="1:6" x14ac:dyDescent="0.25">
      <c r="A11" s="7">
        <v>700032</v>
      </c>
      <c r="B11" s="8">
        <v>3451</v>
      </c>
      <c r="C11" s="9" t="s">
        <v>4</v>
      </c>
      <c r="D11" s="7">
        <v>50000</v>
      </c>
      <c r="E11" s="7"/>
      <c r="F11" s="5"/>
    </row>
    <row r="12" spans="1:6" x14ac:dyDescent="0.25">
      <c r="A12" s="7">
        <v>700032</v>
      </c>
      <c r="B12" s="8">
        <v>3460</v>
      </c>
      <c r="C12" s="7" t="s">
        <v>5</v>
      </c>
      <c r="D12" s="7">
        <v>7000000</v>
      </c>
      <c r="E12" s="10"/>
      <c r="F12" s="5"/>
    </row>
    <row r="13" spans="1:6" x14ac:dyDescent="0.25">
      <c r="A13" s="7"/>
      <c r="B13" s="8"/>
      <c r="C13" s="7"/>
      <c r="D13" s="7"/>
      <c r="E13" s="10"/>
      <c r="F13" s="5"/>
    </row>
    <row r="14" spans="1:6" x14ac:dyDescent="0.25">
      <c r="A14" s="7"/>
      <c r="B14" s="8"/>
      <c r="C14" s="7"/>
      <c r="D14" s="7"/>
      <c r="E14" s="10"/>
      <c r="F14" s="5"/>
    </row>
    <row r="15" spans="1:6" x14ac:dyDescent="0.25">
      <c r="A15" s="7">
        <v>700032</v>
      </c>
      <c r="B15" s="8"/>
      <c r="C15" s="7" t="s">
        <v>6</v>
      </c>
      <c r="D15" s="7">
        <v>40500</v>
      </c>
      <c r="E15" s="10"/>
      <c r="F15" s="5"/>
    </row>
    <row r="16" spans="1:6" x14ac:dyDescent="0.25">
      <c r="A16" s="7"/>
      <c r="B16" s="8"/>
      <c r="C16" s="11" t="s">
        <v>7</v>
      </c>
      <c r="D16" s="11"/>
      <c r="E16" s="11">
        <f>SUM(D7:D15)</f>
        <v>9085500</v>
      </c>
      <c r="F16" s="5"/>
    </row>
    <row r="17" spans="1:6" x14ac:dyDescent="0.25">
      <c r="A17" s="7"/>
      <c r="B17" s="8"/>
      <c r="C17" s="11"/>
      <c r="D17" s="11"/>
      <c r="E17" s="11"/>
      <c r="F17" s="5"/>
    </row>
    <row r="18" spans="1:6" x14ac:dyDescent="0.25">
      <c r="A18" s="7"/>
      <c r="B18" s="8"/>
      <c r="C18" s="9"/>
      <c r="D18" s="9"/>
      <c r="E18" s="11"/>
      <c r="F18" s="5"/>
    </row>
    <row r="19" spans="1:6" x14ac:dyDescent="0.25">
      <c r="A19" s="7"/>
      <c r="B19" s="8"/>
      <c r="C19" s="9"/>
      <c r="D19" s="9"/>
      <c r="E19" s="11"/>
      <c r="F19" s="5"/>
    </row>
    <row r="20" spans="1:6" x14ac:dyDescent="0.25">
      <c r="A20" s="7"/>
      <c r="B20" s="8"/>
      <c r="C20" s="11" t="s">
        <v>8</v>
      </c>
      <c r="D20" s="11"/>
      <c r="E20" s="11">
        <f>SUM(D18+D19)</f>
        <v>0</v>
      </c>
      <c r="F20" s="5"/>
    </row>
    <row r="21" spans="1:6" x14ac:dyDescent="0.25">
      <c r="A21" s="12"/>
      <c r="B21" s="13"/>
      <c r="C21" s="14"/>
      <c r="D21" s="14"/>
      <c r="E21" s="14"/>
      <c r="F21" s="15"/>
    </row>
    <row r="22" spans="1:6" ht="15.75" thickBot="1" x14ac:dyDescent="0.3">
      <c r="A22" s="16"/>
      <c r="B22" s="17"/>
      <c r="C22" s="17" t="s">
        <v>9</v>
      </c>
      <c r="D22" s="18"/>
      <c r="E22" s="18"/>
      <c r="F22" s="17">
        <f>SUM(E7:E20)</f>
        <v>9085500</v>
      </c>
    </row>
    <row r="23" spans="1:6" x14ac:dyDescent="0.25">
      <c r="A23" s="19"/>
      <c r="B23" s="20"/>
      <c r="C23" s="19"/>
      <c r="D23" s="19"/>
      <c r="E23" s="19"/>
      <c r="F23" s="21"/>
    </row>
    <row r="24" spans="1:6" x14ac:dyDescent="0.25">
      <c r="A24" s="7"/>
      <c r="B24" s="6"/>
      <c r="C24" s="5" t="s">
        <v>10</v>
      </c>
      <c r="D24" s="5"/>
      <c r="E24" s="10"/>
      <c r="F24" s="5"/>
    </row>
    <row r="25" spans="1:6" x14ac:dyDescent="0.25">
      <c r="A25" s="7"/>
      <c r="B25" s="6"/>
      <c r="C25" s="5"/>
      <c r="D25" s="5"/>
      <c r="E25" s="10"/>
      <c r="F25" s="5"/>
    </row>
    <row r="26" spans="1:6" x14ac:dyDescent="0.25">
      <c r="A26" s="7">
        <v>700032</v>
      </c>
      <c r="B26" s="8">
        <v>5001</v>
      </c>
      <c r="C26" s="7" t="s">
        <v>11</v>
      </c>
      <c r="D26" s="7">
        <v>456238</v>
      </c>
      <c r="E26" s="22"/>
      <c r="F26" s="5"/>
    </row>
    <row r="27" spans="1:6" x14ac:dyDescent="0.25">
      <c r="A27" s="7"/>
      <c r="B27" s="8"/>
      <c r="C27" s="11" t="s">
        <v>12</v>
      </c>
      <c r="D27" s="11"/>
      <c r="E27" s="11">
        <f>SUM(D26:D26)</f>
        <v>456238</v>
      </c>
      <c r="F27" s="5"/>
    </row>
    <row r="28" spans="1:6" x14ac:dyDescent="0.25">
      <c r="A28" s="7"/>
      <c r="B28" s="8"/>
      <c r="C28" s="7"/>
      <c r="D28" s="7"/>
      <c r="E28" s="7"/>
      <c r="F28" s="5"/>
    </row>
    <row r="29" spans="1:6" x14ac:dyDescent="0.25">
      <c r="A29" s="7">
        <v>700032</v>
      </c>
      <c r="B29" s="8">
        <v>5112</v>
      </c>
      <c r="C29" s="7" t="s">
        <v>13</v>
      </c>
      <c r="D29" s="7">
        <v>233354</v>
      </c>
      <c r="E29" s="7"/>
      <c r="F29" s="5"/>
    </row>
    <row r="30" spans="1:6" x14ac:dyDescent="0.25">
      <c r="A30" s="7">
        <v>700032</v>
      </c>
      <c r="B30" s="8">
        <v>5112</v>
      </c>
      <c r="C30" s="7" t="s">
        <v>14</v>
      </c>
      <c r="D30" s="7">
        <v>3606595.4</v>
      </c>
      <c r="E30" s="7"/>
      <c r="F30" s="5"/>
    </row>
    <row r="31" spans="1:6" x14ac:dyDescent="0.25">
      <c r="A31" s="7">
        <v>700032</v>
      </c>
      <c r="B31" s="8">
        <v>5112</v>
      </c>
      <c r="C31" s="7" t="s">
        <v>15</v>
      </c>
      <c r="D31" s="7">
        <v>900990.4</v>
      </c>
      <c r="E31" s="3"/>
      <c r="F31" s="5"/>
    </row>
    <row r="32" spans="1:6" x14ac:dyDescent="0.25">
      <c r="A32" s="7"/>
      <c r="B32" s="8"/>
      <c r="C32" s="11" t="s">
        <v>16</v>
      </c>
      <c r="D32" s="11"/>
      <c r="E32" s="11">
        <f>SUM(D29:D31)</f>
        <v>4740939.8</v>
      </c>
      <c r="F32" s="5"/>
    </row>
    <row r="33" spans="1:6" x14ac:dyDescent="0.25">
      <c r="A33" s="7"/>
      <c r="B33" s="8"/>
      <c r="C33" s="7"/>
      <c r="D33" s="7">
        <v>0.12</v>
      </c>
      <c r="E33" s="7"/>
      <c r="F33" s="5"/>
    </row>
    <row r="34" spans="1:6" x14ac:dyDescent="0.25">
      <c r="A34" s="7">
        <v>700032</v>
      </c>
      <c r="B34" s="8">
        <v>5180</v>
      </c>
      <c r="C34" s="7" t="s">
        <v>17</v>
      </c>
      <c r="D34" s="23">
        <f>D26*D33</f>
        <v>54748.56</v>
      </c>
      <c r="E34" s="7"/>
      <c r="F34" s="5"/>
    </row>
    <row r="35" spans="1:6" x14ac:dyDescent="0.25">
      <c r="A35" s="7"/>
      <c r="B35" s="8"/>
      <c r="C35" s="9"/>
      <c r="D35" s="24"/>
      <c r="E35" s="7"/>
      <c r="F35" s="5"/>
    </row>
    <row r="36" spans="1:6" x14ac:dyDescent="0.25">
      <c r="A36" s="7">
        <v>700032</v>
      </c>
      <c r="B36" s="8">
        <v>5180</v>
      </c>
      <c r="C36" s="7" t="s">
        <v>18</v>
      </c>
      <c r="D36" s="7">
        <f>D30*D33</f>
        <v>432791.44799999997</v>
      </c>
      <c r="E36" s="7"/>
      <c r="F36" s="5"/>
    </row>
    <row r="37" spans="1:6" x14ac:dyDescent="0.25">
      <c r="A37" s="7">
        <v>700032</v>
      </c>
      <c r="B37" s="8">
        <v>5180</v>
      </c>
      <c r="C37" s="7" t="s">
        <v>19</v>
      </c>
      <c r="D37" s="7">
        <f>D31*D33</f>
        <v>108118.848</v>
      </c>
      <c r="E37" s="3"/>
      <c r="F37" s="5"/>
    </row>
    <row r="38" spans="1:6" x14ac:dyDescent="0.25">
      <c r="A38" s="7">
        <v>700032</v>
      </c>
      <c r="B38" s="8">
        <v>5180</v>
      </c>
      <c r="C38" s="7" t="s">
        <v>20</v>
      </c>
      <c r="D38" s="7">
        <f>D29*D33</f>
        <v>28002.48</v>
      </c>
      <c r="E38" s="7"/>
      <c r="F38" s="5"/>
    </row>
    <row r="39" spans="1:6" x14ac:dyDescent="0.25">
      <c r="A39" s="7"/>
      <c r="B39" s="8"/>
      <c r="C39" s="11" t="s">
        <v>21</v>
      </c>
      <c r="D39" s="11"/>
      <c r="E39" s="11">
        <f>SUM(D34:D38)</f>
        <v>623661.33599999989</v>
      </c>
      <c r="F39" s="5"/>
    </row>
    <row r="40" spans="1:6" x14ac:dyDescent="0.25">
      <c r="A40" s="7"/>
      <c r="B40" s="8"/>
      <c r="C40" s="7"/>
      <c r="D40" s="7">
        <v>0.14099999999999999</v>
      </c>
      <c r="E40" s="7"/>
      <c r="F40" s="5"/>
    </row>
    <row r="41" spans="1:6" x14ac:dyDescent="0.25">
      <c r="A41" s="7">
        <v>700032</v>
      </c>
      <c r="B41" s="25">
        <v>5401</v>
      </c>
      <c r="C41" s="7" t="s">
        <v>22</v>
      </c>
      <c r="D41" s="23">
        <f>(D26+D34)*D40</f>
        <v>72049.104959999997</v>
      </c>
      <c r="E41" s="7"/>
      <c r="F41" s="5"/>
    </row>
    <row r="42" spans="1:6" x14ac:dyDescent="0.25">
      <c r="A42" s="7"/>
      <c r="B42" s="25"/>
      <c r="C42" s="7"/>
      <c r="D42" s="23"/>
      <c r="E42" s="7"/>
      <c r="F42" s="5"/>
    </row>
    <row r="43" spans="1:6" x14ac:dyDescent="0.25">
      <c r="A43" s="7">
        <v>700032</v>
      </c>
      <c r="B43" s="25">
        <v>5401</v>
      </c>
      <c r="C43" s="7" t="s">
        <v>23</v>
      </c>
      <c r="D43" s="23">
        <f>(D30*D40)</f>
        <v>508529.95139999996</v>
      </c>
      <c r="E43" s="7"/>
      <c r="F43" s="5"/>
    </row>
    <row r="44" spans="1:6" x14ac:dyDescent="0.25">
      <c r="A44" s="7">
        <v>700032</v>
      </c>
      <c r="B44" s="25">
        <v>5401</v>
      </c>
      <c r="C44" s="7" t="s">
        <v>24</v>
      </c>
      <c r="D44" s="23">
        <f>(D31*D40)</f>
        <v>127039.6464</v>
      </c>
      <c r="E44" s="7"/>
      <c r="F44" s="5"/>
    </row>
    <row r="45" spans="1:6" x14ac:dyDescent="0.25">
      <c r="A45" s="7">
        <v>700032</v>
      </c>
      <c r="B45" s="25">
        <v>5401</v>
      </c>
      <c r="C45" s="7" t="s">
        <v>25</v>
      </c>
      <c r="D45" s="23">
        <f>(D29*D40)</f>
        <v>32902.913999999997</v>
      </c>
      <c r="E45" s="7"/>
      <c r="F45" s="5"/>
    </row>
    <row r="46" spans="1:6" x14ac:dyDescent="0.25">
      <c r="A46" s="7">
        <v>700032</v>
      </c>
      <c r="B46" s="25">
        <v>5411</v>
      </c>
      <c r="C46" s="7" t="s">
        <v>26</v>
      </c>
      <c r="D46" s="23">
        <f>(D34+D35+D36+D37+D38)*D40</f>
        <v>87936.248375999974</v>
      </c>
      <c r="E46" s="3"/>
      <c r="F46" s="5"/>
    </row>
    <row r="47" spans="1:6" x14ac:dyDescent="0.25">
      <c r="A47" s="7">
        <v>700032</v>
      </c>
      <c r="B47" s="25">
        <v>5431</v>
      </c>
      <c r="C47" s="7" t="s">
        <v>27</v>
      </c>
      <c r="D47" s="23">
        <f>(D50+D51+D52+D53)*D40</f>
        <v>90134.654585399985</v>
      </c>
      <c r="E47" s="7"/>
      <c r="F47" s="5"/>
    </row>
    <row r="48" spans="1:6" x14ac:dyDescent="0.25">
      <c r="A48" s="7"/>
      <c r="B48" s="25"/>
      <c r="C48" s="11" t="s">
        <v>28</v>
      </c>
      <c r="D48" s="26"/>
      <c r="E48" s="11">
        <f>SUM(D41:D47)</f>
        <v>918592.51972139988</v>
      </c>
      <c r="F48" s="5"/>
    </row>
    <row r="49" spans="1:6" x14ac:dyDescent="0.25">
      <c r="A49" s="7"/>
      <c r="B49" s="25"/>
      <c r="C49" s="7"/>
      <c r="D49" s="26">
        <v>0.123</v>
      </c>
      <c r="E49" s="7"/>
      <c r="F49" s="5"/>
    </row>
    <row r="50" spans="1:6" x14ac:dyDescent="0.25">
      <c r="A50" s="7">
        <v>700032</v>
      </c>
      <c r="B50" s="25">
        <v>5421</v>
      </c>
      <c r="C50" s="9" t="s">
        <v>29</v>
      </c>
      <c r="D50" s="27">
        <f>D26*D49</f>
        <v>56117.273999999998</v>
      </c>
      <c r="E50" s="7"/>
      <c r="F50" s="5"/>
    </row>
    <row r="51" spans="1:6" x14ac:dyDescent="0.25">
      <c r="A51" s="7">
        <v>700032</v>
      </c>
      <c r="B51" s="25">
        <v>5421</v>
      </c>
      <c r="C51" s="9" t="s">
        <v>30</v>
      </c>
      <c r="D51" s="28">
        <f>D30*D49</f>
        <v>443611.23420000001</v>
      </c>
      <c r="E51" s="7"/>
      <c r="F51" s="5"/>
    </row>
    <row r="52" spans="1:6" x14ac:dyDescent="0.25">
      <c r="A52" s="7">
        <v>700032</v>
      </c>
      <c r="B52" s="25">
        <v>5421</v>
      </c>
      <c r="C52" s="9" t="s">
        <v>31</v>
      </c>
      <c r="D52" s="28">
        <f>D31*D49</f>
        <v>110821.8192</v>
      </c>
      <c r="E52" s="3"/>
      <c r="F52" s="5"/>
    </row>
    <row r="53" spans="1:6" x14ac:dyDescent="0.25">
      <c r="A53" s="7">
        <v>700032</v>
      </c>
      <c r="B53" s="25">
        <v>5421</v>
      </c>
      <c r="C53" s="9" t="s">
        <v>32</v>
      </c>
      <c r="D53" s="7">
        <f>D29*D49</f>
        <v>28702.542000000001</v>
      </c>
      <c r="E53" s="11"/>
      <c r="F53" s="5"/>
    </row>
    <row r="54" spans="1:6" x14ac:dyDescent="0.25">
      <c r="A54" s="7"/>
      <c r="B54" s="8"/>
      <c r="C54" s="11" t="s">
        <v>33</v>
      </c>
      <c r="D54" s="11"/>
      <c r="E54" s="11">
        <f>SUM(D50:D53)</f>
        <v>639252.86939999997</v>
      </c>
      <c r="F54" s="5" t="s">
        <v>34</v>
      </c>
    </row>
    <row r="55" spans="1:6" x14ac:dyDescent="0.25">
      <c r="A55" s="7"/>
      <c r="B55" s="8"/>
      <c r="C55" s="11"/>
      <c r="D55" s="11"/>
      <c r="E55" s="7"/>
      <c r="F55" s="5"/>
    </row>
    <row r="56" spans="1:6" x14ac:dyDescent="0.25">
      <c r="A56" s="7"/>
      <c r="B56" s="8"/>
      <c r="C56" s="7" t="s">
        <v>35</v>
      </c>
      <c r="D56" s="7"/>
      <c r="E56" s="7"/>
      <c r="F56" s="5"/>
    </row>
    <row r="57" spans="1:6" x14ac:dyDescent="0.25">
      <c r="A57" s="7">
        <v>700032</v>
      </c>
      <c r="B57" s="8">
        <v>5999</v>
      </c>
      <c r="C57" s="7" t="s">
        <v>36</v>
      </c>
      <c r="D57" s="7">
        <v>45200</v>
      </c>
      <c r="E57" s="7"/>
      <c r="F57" s="5"/>
    </row>
    <row r="58" spans="1:6" x14ac:dyDescent="0.25">
      <c r="A58" s="7">
        <v>700032</v>
      </c>
      <c r="B58" s="8">
        <v>5999</v>
      </c>
      <c r="C58" s="7" t="s">
        <v>37</v>
      </c>
      <c r="D58" s="7">
        <v>50000</v>
      </c>
      <c r="E58" s="7"/>
      <c r="F58" s="5"/>
    </row>
    <row r="59" spans="1:6" x14ac:dyDescent="0.25">
      <c r="A59" s="7">
        <v>700032</v>
      </c>
      <c r="B59" s="8">
        <v>5999</v>
      </c>
      <c r="C59" s="9" t="s">
        <v>38</v>
      </c>
      <c r="D59" s="29">
        <f>(200*12)+(200*12)</f>
        <v>4800</v>
      </c>
      <c r="E59" s="7"/>
      <c r="F59" s="5"/>
    </row>
    <row r="60" spans="1:6" x14ac:dyDescent="0.25">
      <c r="A60" s="7">
        <v>700032</v>
      </c>
      <c r="B60" s="8">
        <v>5999</v>
      </c>
      <c r="C60" s="9" t="s">
        <v>39</v>
      </c>
      <c r="D60" s="29">
        <f>(200*12)+(200*12)</f>
        <v>4800</v>
      </c>
      <c r="E60" s="7"/>
      <c r="F60" s="5"/>
    </row>
    <row r="61" spans="1:6" x14ac:dyDescent="0.25">
      <c r="A61" s="7">
        <v>700032</v>
      </c>
      <c r="B61" s="8">
        <v>5999</v>
      </c>
      <c r="C61" s="9" t="s">
        <v>40</v>
      </c>
      <c r="D61" s="29">
        <f>(200*10)+(200*12)</f>
        <v>4400</v>
      </c>
      <c r="E61" s="3"/>
      <c r="F61" s="5"/>
    </row>
    <row r="62" spans="1:6" x14ac:dyDescent="0.25">
      <c r="A62" s="7"/>
      <c r="B62" s="8"/>
      <c r="C62" s="11" t="s">
        <v>41</v>
      </c>
      <c r="D62" s="30"/>
      <c r="E62" s="11">
        <f>SUM(D57:D61)</f>
        <v>109200</v>
      </c>
      <c r="F62" s="7"/>
    </row>
    <row r="63" spans="1:6" x14ac:dyDescent="0.25">
      <c r="A63" s="7"/>
      <c r="B63" s="8"/>
      <c r="C63" s="7"/>
      <c r="D63" s="29"/>
      <c r="E63" s="7"/>
      <c r="F63" s="5"/>
    </row>
    <row r="64" spans="1:6" ht="15.75" thickBot="1" x14ac:dyDescent="0.3">
      <c r="A64" s="16"/>
      <c r="B64" s="31"/>
      <c r="C64" s="17" t="s">
        <v>42</v>
      </c>
      <c r="D64" s="32"/>
      <c r="E64" s="18"/>
      <c r="F64" s="17">
        <f>SUM(E26:E62)</f>
        <v>7487884.5251214001</v>
      </c>
    </row>
    <row r="65" spans="1:6" x14ac:dyDescent="0.25">
      <c r="A65" s="19"/>
      <c r="B65" s="20"/>
      <c r="C65" s="21"/>
      <c r="D65" s="33"/>
      <c r="E65" s="21"/>
      <c r="F65" s="21"/>
    </row>
    <row r="66" spans="1:6" x14ac:dyDescent="0.25">
      <c r="A66" s="7"/>
      <c r="B66" s="6"/>
      <c r="C66" s="5" t="s">
        <v>43</v>
      </c>
      <c r="D66" s="34"/>
      <c r="E66" s="19"/>
      <c r="F66" s="21"/>
    </row>
    <row r="67" spans="1:6" x14ac:dyDescent="0.25">
      <c r="A67" s="19"/>
      <c r="B67" s="35"/>
      <c r="C67" s="21"/>
      <c r="D67" s="36"/>
      <c r="E67" s="7"/>
      <c r="F67" s="5"/>
    </row>
    <row r="68" spans="1:6" x14ac:dyDescent="0.25">
      <c r="A68" s="19">
        <v>700032</v>
      </c>
      <c r="B68" s="37">
        <v>3497</v>
      </c>
      <c r="C68" s="38" t="s">
        <v>44</v>
      </c>
      <c r="D68" s="33">
        <v>39300</v>
      </c>
      <c r="E68" s="7"/>
      <c r="F68" s="5"/>
    </row>
    <row r="69" spans="1:6" x14ac:dyDescent="0.25">
      <c r="A69" s="7">
        <v>700032</v>
      </c>
      <c r="B69" s="25">
        <v>6649</v>
      </c>
      <c r="C69" s="9" t="s">
        <v>45</v>
      </c>
      <c r="D69" s="9">
        <v>40000</v>
      </c>
      <c r="E69" s="3"/>
      <c r="F69" s="5"/>
    </row>
    <row r="70" spans="1:6" x14ac:dyDescent="0.25">
      <c r="A70" s="7">
        <v>700032</v>
      </c>
      <c r="B70" s="39">
        <v>6524</v>
      </c>
      <c r="C70" s="9" t="s">
        <v>46</v>
      </c>
      <c r="D70" s="7">
        <v>2000</v>
      </c>
      <c r="E70" s="7"/>
      <c r="F70" s="5"/>
    </row>
    <row r="71" spans="1:6" x14ac:dyDescent="0.25">
      <c r="A71" s="7"/>
      <c r="B71" s="6"/>
      <c r="C71" s="11" t="s">
        <v>47</v>
      </c>
      <c r="D71" s="11"/>
      <c r="E71" s="11">
        <f>SUM(D68:D70)</f>
        <v>81300</v>
      </c>
      <c r="F71" s="7"/>
    </row>
    <row r="72" spans="1:6" x14ac:dyDescent="0.25">
      <c r="A72" s="7"/>
      <c r="B72" s="6"/>
      <c r="C72" s="5"/>
      <c r="D72" s="7"/>
      <c r="E72" s="12"/>
      <c r="F72" s="15"/>
    </row>
    <row r="73" spans="1:6" ht="15.75" thickBot="1" x14ac:dyDescent="0.3">
      <c r="A73" s="18"/>
      <c r="B73" s="40"/>
      <c r="C73" s="17" t="s">
        <v>48</v>
      </c>
      <c r="D73" s="18"/>
      <c r="E73" s="18"/>
      <c r="F73" s="17">
        <f>SUM(E71)</f>
        <v>81300</v>
      </c>
    </row>
    <row r="74" spans="1:6" x14ac:dyDescent="0.25">
      <c r="A74" s="12"/>
      <c r="B74" s="41"/>
      <c r="C74" s="15"/>
      <c r="D74" s="12"/>
      <c r="E74" s="42"/>
      <c r="F74" s="15"/>
    </row>
    <row r="75" spans="1:6" x14ac:dyDescent="0.25">
      <c r="A75" s="12"/>
      <c r="B75" s="41"/>
      <c r="C75" s="15" t="s">
        <v>49</v>
      </c>
      <c r="D75" s="12"/>
      <c r="E75" s="12"/>
      <c r="F75" s="15"/>
    </row>
    <row r="76" spans="1:6" x14ac:dyDescent="0.25">
      <c r="A76" s="7"/>
      <c r="B76" s="8"/>
      <c r="C76" s="9" t="s">
        <v>50</v>
      </c>
      <c r="D76" s="7"/>
      <c r="E76" s="7"/>
      <c r="F76" s="5"/>
    </row>
    <row r="77" spans="1:6" x14ac:dyDescent="0.25">
      <c r="A77" s="7">
        <v>700032</v>
      </c>
      <c r="B77" s="25">
        <v>6623</v>
      </c>
      <c r="C77" s="9" t="s">
        <v>51</v>
      </c>
      <c r="D77" s="7">
        <v>30000</v>
      </c>
      <c r="E77" s="7"/>
      <c r="F77" s="5"/>
    </row>
    <row r="78" spans="1:6" x14ac:dyDescent="0.25">
      <c r="A78" s="7">
        <v>700032</v>
      </c>
      <c r="B78" s="25">
        <v>6832</v>
      </c>
      <c r="C78" s="9" t="s">
        <v>52</v>
      </c>
      <c r="D78" s="7">
        <v>15000</v>
      </c>
      <c r="E78" s="7"/>
      <c r="F78" s="5"/>
    </row>
    <row r="79" spans="1:6" x14ac:dyDescent="0.25">
      <c r="A79" s="7">
        <v>700032</v>
      </c>
      <c r="B79" s="25">
        <v>6800</v>
      </c>
      <c r="C79" s="9" t="s">
        <v>53</v>
      </c>
      <c r="D79" s="7">
        <v>50000</v>
      </c>
      <c r="E79" s="3"/>
      <c r="F79" s="5"/>
    </row>
    <row r="80" spans="1:6" x14ac:dyDescent="0.25">
      <c r="A80" s="7"/>
      <c r="B80" s="8"/>
      <c r="C80" s="11" t="s">
        <v>54</v>
      </c>
      <c r="D80" s="11"/>
      <c r="E80" s="11">
        <f>SUM(D77:D79)</f>
        <v>95000</v>
      </c>
      <c r="F80" s="5"/>
    </row>
    <row r="81" spans="1:6" x14ac:dyDescent="0.25">
      <c r="A81" s="7"/>
      <c r="B81" s="8"/>
      <c r="C81" s="11"/>
      <c r="D81" s="11"/>
      <c r="E81" s="7"/>
      <c r="F81" s="5"/>
    </row>
    <row r="82" spans="1:6" x14ac:dyDescent="0.25">
      <c r="A82" s="3"/>
      <c r="B82" s="8"/>
      <c r="C82" s="9" t="s">
        <v>55</v>
      </c>
      <c r="D82" s="11"/>
      <c r="E82" s="7"/>
      <c r="F82" s="5"/>
    </row>
    <row r="83" spans="1:6" x14ac:dyDescent="0.25">
      <c r="A83" s="7">
        <v>700032</v>
      </c>
      <c r="B83" s="25">
        <v>6799</v>
      </c>
      <c r="C83" s="9" t="s">
        <v>56</v>
      </c>
      <c r="D83" s="7">
        <v>175000</v>
      </c>
      <c r="E83" s="3"/>
      <c r="F83" s="5"/>
    </row>
    <row r="84" spans="1:6" x14ac:dyDescent="0.25">
      <c r="A84" s="7">
        <v>700032</v>
      </c>
      <c r="B84" s="25">
        <v>6722</v>
      </c>
      <c r="C84" s="9" t="s">
        <v>57</v>
      </c>
      <c r="D84" s="7">
        <v>81000</v>
      </c>
      <c r="E84" s="7"/>
      <c r="F84" s="5"/>
    </row>
    <row r="85" spans="1:6" x14ac:dyDescent="0.25">
      <c r="A85" s="7"/>
      <c r="B85" s="25"/>
      <c r="C85" s="11" t="s">
        <v>58</v>
      </c>
      <c r="D85" s="7"/>
      <c r="E85" s="11">
        <f>SUM(D83:D84)</f>
        <v>256000</v>
      </c>
      <c r="F85" s="5"/>
    </row>
    <row r="86" spans="1:6" x14ac:dyDescent="0.25">
      <c r="A86" s="7"/>
      <c r="B86" s="25"/>
      <c r="C86" s="11"/>
      <c r="D86" s="7"/>
      <c r="E86" s="7"/>
      <c r="F86" s="5"/>
    </row>
    <row r="87" spans="1:6" x14ac:dyDescent="0.25">
      <c r="A87" s="3"/>
      <c r="B87" s="8"/>
      <c r="C87" s="7" t="s">
        <v>59</v>
      </c>
      <c r="D87" s="7"/>
      <c r="E87" s="7"/>
      <c r="F87" s="5"/>
    </row>
    <row r="88" spans="1:6" x14ac:dyDescent="0.25">
      <c r="A88" s="7">
        <v>700032</v>
      </c>
      <c r="B88" s="8">
        <v>6821</v>
      </c>
      <c r="C88" s="7" t="s">
        <v>60</v>
      </c>
      <c r="D88" s="7">
        <v>80000</v>
      </c>
      <c r="E88" s="7"/>
      <c r="F88" s="5"/>
    </row>
    <row r="89" spans="1:6" x14ac:dyDescent="0.25">
      <c r="A89" s="7">
        <v>700032</v>
      </c>
      <c r="B89" s="8">
        <v>6821</v>
      </c>
      <c r="C89" s="7" t="s">
        <v>61</v>
      </c>
      <c r="D89" s="7">
        <v>5000</v>
      </c>
      <c r="E89" s="3"/>
      <c r="F89" s="5"/>
    </row>
    <row r="90" spans="1:6" x14ac:dyDescent="0.25">
      <c r="A90" s="7">
        <v>700032</v>
      </c>
      <c r="B90" s="8">
        <v>6821</v>
      </c>
      <c r="C90" s="7" t="s">
        <v>62</v>
      </c>
      <c r="D90" s="7">
        <v>9000</v>
      </c>
      <c r="E90" s="7"/>
      <c r="F90" s="5"/>
    </row>
    <row r="91" spans="1:6" x14ac:dyDescent="0.25">
      <c r="A91" s="7"/>
      <c r="B91" s="8"/>
      <c r="C91" s="11" t="s">
        <v>63</v>
      </c>
      <c r="D91" s="11"/>
      <c r="E91" s="11">
        <f>SUM(D88:D90)</f>
        <v>94000</v>
      </c>
      <c r="F91" s="5"/>
    </row>
    <row r="92" spans="1:6" x14ac:dyDescent="0.25">
      <c r="A92" s="7"/>
      <c r="B92" s="8"/>
      <c r="C92" s="7"/>
      <c r="D92" s="7"/>
      <c r="E92" s="7"/>
      <c r="F92" s="5"/>
    </row>
    <row r="93" spans="1:6" x14ac:dyDescent="0.25">
      <c r="A93" s="7"/>
      <c r="B93" s="8"/>
      <c r="C93" s="7" t="s">
        <v>64</v>
      </c>
      <c r="D93" s="7"/>
      <c r="E93" s="7"/>
      <c r="F93" s="5"/>
    </row>
    <row r="94" spans="1:6" x14ac:dyDescent="0.25">
      <c r="A94" s="7">
        <v>700032</v>
      </c>
      <c r="B94" s="8">
        <v>6863</v>
      </c>
      <c r="C94" s="7" t="s">
        <v>65</v>
      </c>
      <c r="D94" s="7">
        <v>72000</v>
      </c>
      <c r="E94" s="7"/>
      <c r="F94" s="5"/>
    </row>
    <row r="95" spans="1:6" x14ac:dyDescent="0.25">
      <c r="A95" s="7">
        <v>700032</v>
      </c>
      <c r="B95" s="8">
        <v>6863</v>
      </c>
      <c r="C95" s="7" t="s">
        <v>66</v>
      </c>
      <c r="D95" s="7">
        <v>67500</v>
      </c>
      <c r="E95" s="7"/>
      <c r="F95" s="5"/>
    </row>
    <row r="96" spans="1:6" x14ac:dyDescent="0.25">
      <c r="A96" s="7">
        <v>700032</v>
      </c>
      <c r="B96" s="8">
        <v>6863</v>
      </c>
      <c r="C96" s="9" t="s">
        <v>67</v>
      </c>
      <c r="D96" s="29">
        <v>170625</v>
      </c>
      <c r="E96" s="7"/>
      <c r="F96" s="5"/>
    </row>
    <row r="97" spans="1:6" x14ac:dyDescent="0.25">
      <c r="A97" s="7">
        <v>700032</v>
      </c>
      <c r="B97" s="8">
        <v>7192</v>
      </c>
      <c r="C97" s="9" t="s">
        <v>68</v>
      </c>
      <c r="D97" s="7">
        <v>80000</v>
      </c>
      <c r="E97" s="7"/>
      <c r="F97" s="5"/>
    </row>
    <row r="98" spans="1:6" x14ac:dyDescent="0.25">
      <c r="A98" s="7">
        <v>700032</v>
      </c>
      <c r="B98" s="8">
        <v>6863</v>
      </c>
      <c r="C98" s="9" t="s">
        <v>69</v>
      </c>
      <c r="D98" s="7">
        <v>15000</v>
      </c>
      <c r="E98" s="3"/>
      <c r="F98" s="5"/>
    </row>
    <row r="99" spans="1:6" x14ac:dyDescent="0.25">
      <c r="A99" s="7">
        <v>700032</v>
      </c>
      <c r="B99" s="8">
        <v>6863</v>
      </c>
      <c r="C99" s="9" t="s">
        <v>104</v>
      </c>
      <c r="D99" s="7">
        <v>55000</v>
      </c>
      <c r="E99" s="3"/>
      <c r="F99" s="5"/>
    </row>
    <row r="100" spans="1:6" x14ac:dyDescent="0.25">
      <c r="A100" s="7"/>
      <c r="B100" s="8"/>
      <c r="C100" s="11" t="s">
        <v>70</v>
      </c>
      <c r="D100" s="11"/>
      <c r="E100" s="11">
        <f>SUM(D94:D99)</f>
        <v>460125</v>
      </c>
      <c r="F100" s="5"/>
    </row>
    <row r="101" spans="1:6" x14ac:dyDescent="0.25">
      <c r="A101" s="7"/>
      <c r="B101" s="8"/>
      <c r="C101" s="11"/>
      <c r="D101" s="11"/>
      <c r="E101" s="7"/>
      <c r="F101" s="5"/>
    </row>
    <row r="102" spans="1:6" x14ac:dyDescent="0.25">
      <c r="A102" s="3"/>
      <c r="B102" s="8"/>
      <c r="C102" s="9" t="s">
        <v>71</v>
      </c>
      <c r="D102" s="11"/>
      <c r="E102" s="7"/>
      <c r="F102" s="5"/>
    </row>
    <row r="103" spans="1:6" x14ac:dyDescent="0.25">
      <c r="A103" s="7">
        <v>700032</v>
      </c>
      <c r="B103" s="8">
        <v>6100</v>
      </c>
      <c r="C103" s="7" t="s">
        <v>72</v>
      </c>
      <c r="D103" s="7">
        <v>2000</v>
      </c>
      <c r="E103" s="3"/>
      <c r="F103" s="5"/>
    </row>
    <row r="104" spans="1:6" x14ac:dyDescent="0.25">
      <c r="A104" s="7">
        <v>700032</v>
      </c>
      <c r="B104" s="8">
        <v>6941</v>
      </c>
      <c r="C104" s="7" t="s">
        <v>73</v>
      </c>
      <c r="D104" s="9">
        <v>4000</v>
      </c>
      <c r="E104" s="11"/>
      <c r="F104" s="5"/>
    </row>
    <row r="105" spans="1:6" x14ac:dyDescent="0.25">
      <c r="A105" s="7"/>
      <c r="B105" s="8"/>
      <c r="C105" s="11" t="s">
        <v>74</v>
      </c>
      <c r="D105" s="11"/>
      <c r="E105" s="11">
        <f>SUM(D103:D104)</f>
        <v>6000</v>
      </c>
      <c r="F105" s="5"/>
    </row>
    <row r="106" spans="1:6" x14ac:dyDescent="0.25">
      <c r="A106" s="7"/>
      <c r="B106" s="8"/>
      <c r="C106" s="11"/>
      <c r="D106" s="11"/>
      <c r="E106" s="7"/>
      <c r="F106" s="5"/>
    </row>
    <row r="107" spans="1:6" x14ac:dyDescent="0.25">
      <c r="A107" s="7"/>
      <c r="B107" s="8"/>
      <c r="C107" s="9" t="s">
        <v>75</v>
      </c>
      <c r="D107" s="7"/>
      <c r="E107" s="7"/>
      <c r="F107" s="5"/>
    </row>
    <row r="108" spans="1:6" x14ac:dyDescent="0.25">
      <c r="A108" s="7">
        <v>700032</v>
      </c>
      <c r="B108" s="8">
        <v>7001</v>
      </c>
      <c r="C108" s="7" t="s">
        <v>76</v>
      </c>
      <c r="D108" s="7">
        <v>50000</v>
      </c>
      <c r="E108" s="7"/>
      <c r="F108" s="5"/>
    </row>
    <row r="109" spans="1:6" x14ac:dyDescent="0.25">
      <c r="A109" s="7">
        <v>700032</v>
      </c>
      <c r="B109" s="8">
        <v>7021</v>
      </c>
      <c r="C109" s="7" t="s">
        <v>77</v>
      </c>
      <c r="D109" s="7">
        <v>20000</v>
      </c>
      <c r="E109" s="7"/>
      <c r="F109" s="5"/>
    </row>
    <row r="110" spans="1:6" x14ac:dyDescent="0.25">
      <c r="A110" s="7">
        <v>700032</v>
      </c>
      <c r="B110" s="8">
        <v>7099</v>
      </c>
      <c r="C110" s="7" t="s">
        <v>78</v>
      </c>
      <c r="D110" s="7">
        <v>4000</v>
      </c>
      <c r="E110" s="7"/>
      <c r="F110" s="5"/>
    </row>
    <row r="111" spans="1:6" x14ac:dyDescent="0.25">
      <c r="A111" s="7">
        <v>700032</v>
      </c>
      <c r="B111" s="8">
        <v>7099</v>
      </c>
      <c r="C111" s="7" t="s">
        <v>79</v>
      </c>
      <c r="D111" s="7">
        <v>15000</v>
      </c>
      <c r="E111" s="11"/>
      <c r="F111" s="5"/>
    </row>
    <row r="112" spans="1:6" x14ac:dyDescent="0.25">
      <c r="A112" s="7"/>
      <c r="B112" s="8"/>
      <c r="C112" s="11" t="s">
        <v>80</v>
      </c>
      <c r="D112" s="11"/>
      <c r="E112" s="11">
        <f>SUM(D108:D112)</f>
        <v>89000</v>
      </c>
      <c r="F112" s="5"/>
    </row>
    <row r="113" spans="1:6" x14ac:dyDescent="0.25">
      <c r="A113" s="7"/>
      <c r="B113" s="8"/>
      <c r="C113" s="11"/>
      <c r="D113" s="11"/>
      <c r="E113" s="7"/>
      <c r="F113" s="5"/>
    </row>
    <row r="114" spans="1:6" x14ac:dyDescent="0.25">
      <c r="A114" s="7"/>
      <c r="B114" s="8"/>
      <c r="C114" s="9" t="s">
        <v>81</v>
      </c>
      <c r="D114" s="7"/>
      <c r="E114" s="7"/>
      <c r="F114" s="5"/>
    </row>
    <row r="115" spans="1:6" x14ac:dyDescent="0.25">
      <c r="A115" s="7">
        <v>700032</v>
      </c>
      <c r="B115" s="8">
        <v>7191</v>
      </c>
      <c r="C115" s="9" t="s">
        <v>106</v>
      </c>
      <c r="D115" s="7">
        <v>7500</v>
      </c>
      <c r="E115" s="7"/>
      <c r="F115" s="5"/>
    </row>
    <row r="116" spans="1:6" x14ac:dyDescent="0.25">
      <c r="A116" s="7">
        <v>700032</v>
      </c>
      <c r="B116" s="8">
        <v>7191</v>
      </c>
      <c r="C116" s="7" t="s">
        <v>82</v>
      </c>
      <c r="D116" s="9">
        <v>50000</v>
      </c>
      <c r="E116" s="7"/>
      <c r="F116" s="5"/>
    </row>
    <row r="117" spans="1:6" x14ac:dyDescent="0.25">
      <c r="A117" s="7">
        <v>700032</v>
      </c>
      <c r="B117" s="8">
        <v>7191</v>
      </c>
      <c r="C117" s="9" t="s">
        <v>83</v>
      </c>
      <c r="D117" s="7">
        <v>300000</v>
      </c>
      <c r="E117" s="7"/>
      <c r="F117" s="5"/>
    </row>
    <row r="118" spans="1:6" x14ac:dyDescent="0.25">
      <c r="A118" s="7">
        <v>700032</v>
      </c>
      <c r="B118" s="8">
        <v>7191</v>
      </c>
      <c r="C118" s="9" t="s">
        <v>105</v>
      </c>
      <c r="D118" s="7">
        <v>5000</v>
      </c>
      <c r="E118" s="7"/>
      <c r="F118" s="5" t="s">
        <v>34</v>
      </c>
    </row>
    <row r="119" spans="1:6" x14ac:dyDescent="0.25">
      <c r="A119" s="7"/>
      <c r="B119" s="8"/>
      <c r="C119" s="11" t="s">
        <v>84</v>
      </c>
      <c r="D119" s="11"/>
      <c r="E119" s="11">
        <f>SUM(D115:D118)</f>
        <v>362500</v>
      </c>
      <c r="F119" s="5"/>
    </row>
    <row r="120" spans="1:6" x14ac:dyDescent="0.25">
      <c r="A120" s="7"/>
      <c r="B120" s="8"/>
      <c r="C120" s="7"/>
      <c r="D120" s="7"/>
      <c r="E120" s="7"/>
      <c r="F120" s="9"/>
    </row>
    <row r="121" spans="1:6" x14ac:dyDescent="0.25">
      <c r="A121" s="7"/>
      <c r="B121" s="8"/>
      <c r="C121" s="7" t="s">
        <v>85</v>
      </c>
      <c r="D121" s="7"/>
      <c r="E121" s="7"/>
      <c r="F121" s="5"/>
    </row>
    <row r="122" spans="1:6" x14ac:dyDescent="0.25">
      <c r="A122" s="7">
        <v>700032</v>
      </c>
      <c r="B122" s="8">
        <v>7351</v>
      </c>
      <c r="C122" s="7" t="s">
        <v>86</v>
      </c>
      <c r="D122" s="7">
        <v>2500</v>
      </c>
      <c r="E122" s="11"/>
      <c r="F122" s="5"/>
    </row>
    <row r="123" spans="1:6" x14ac:dyDescent="0.25">
      <c r="A123" s="7"/>
      <c r="B123" s="8"/>
      <c r="C123" s="11" t="s">
        <v>41</v>
      </c>
      <c r="D123" s="11"/>
      <c r="E123" s="11">
        <f>SUM(D122:D122)</f>
        <v>2500</v>
      </c>
      <c r="F123" s="5"/>
    </row>
    <row r="124" spans="1:6" x14ac:dyDescent="0.25">
      <c r="A124" s="7"/>
      <c r="B124" s="8"/>
      <c r="C124" s="11"/>
      <c r="D124" s="11"/>
      <c r="E124" s="7"/>
      <c r="F124" s="5"/>
    </row>
    <row r="125" spans="1:6" x14ac:dyDescent="0.25">
      <c r="A125" s="3"/>
      <c r="B125" s="8"/>
      <c r="C125" s="7" t="s">
        <v>87</v>
      </c>
      <c r="D125" s="7"/>
      <c r="E125" s="7"/>
      <c r="F125" s="5"/>
    </row>
    <row r="126" spans="1:6" x14ac:dyDescent="0.25">
      <c r="A126" s="7">
        <v>700032</v>
      </c>
      <c r="B126" s="8">
        <v>7511</v>
      </c>
      <c r="C126" s="7" t="s">
        <v>88</v>
      </c>
      <c r="D126" s="7">
        <v>4000</v>
      </c>
      <c r="E126" s="3"/>
      <c r="F126" s="5"/>
    </row>
    <row r="127" spans="1:6" x14ac:dyDescent="0.25">
      <c r="A127" s="7">
        <v>700032</v>
      </c>
      <c r="B127" s="8">
        <v>7512</v>
      </c>
      <c r="C127" s="9" t="s">
        <v>89</v>
      </c>
      <c r="D127" s="7">
        <v>12500</v>
      </c>
      <c r="E127" s="7"/>
      <c r="F127" s="5"/>
    </row>
    <row r="128" spans="1:6" x14ac:dyDescent="0.25">
      <c r="A128" s="7"/>
      <c r="B128" s="8"/>
      <c r="C128" s="11" t="s">
        <v>90</v>
      </c>
      <c r="D128" s="11"/>
      <c r="E128" s="11">
        <f>SUM(D126:D127)</f>
        <v>16500</v>
      </c>
      <c r="F128" s="5"/>
    </row>
    <row r="129" spans="1:6" x14ac:dyDescent="0.25">
      <c r="A129" s="7">
        <v>700032</v>
      </c>
      <c r="B129" s="8"/>
      <c r="C129" s="7"/>
      <c r="D129" s="7"/>
      <c r="E129" s="3"/>
      <c r="F129" s="5"/>
    </row>
    <row r="130" spans="1:6" x14ac:dyDescent="0.25">
      <c r="A130" s="7"/>
      <c r="B130" s="8">
        <v>7321</v>
      </c>
      <c r="C130" s="7" t="s">
        <v>91</v>
      </c>
      <c r="D130" s="7">
        <v>6000</v>
      </c>
      <c r="E130" s="7"/>
      <c r="F130" s="5"/>
    </row>
    <row r="131" spans="1:6" x14ac:dyDescent="0.25">
      <c r="A131" s="7"/>
      <c r="B131" s="8"/>
      <c r="C131" s="11" t="s">
        <v>92</v>
      </c>
      <c r="D131" s="7"/>
      <c r="E131" s="11">
        <f>SUM(D130)</f>
        <v>6000</v>
      </c>
      <c r="F131" s="5"/>
    </row>
    <row r="132" spans="1:6" x14ac:dyDescent="0.25">
      <c r="B132" s="8"/>
      <c r="C132" s="7"/>
      <c r="D132" s="7"/>
      <c r="E132" s="3"/>
      <c r="F132" s="5"/>
    </row>
    <row r="133" spans="1:6" x14ac:dyDescent="0.25">
      <c r="A133" s="7">
        <v>700032</v>
      </c>
      <c r="B133" s="8">
        <v>7411</v>
      </c>
      <c r="C133" s="7" t="s">
        <v>93</v>
      </c>
      <c r="D133" s="7">
        <v>12000</v>
      </c>
      <c r="E133" s="11"/>
      <c r="F133" s="5"/>
    </row>
    <row r="134" spans="1:6" x14ac:dyDescent="0.25">
      <c r="A134" s="7"/>
      <c r="B134" s="8"/>
      <c r="C134" s="11" t="s">
        <v>94</v>
      </c>
      <c r="D134" s="11"/>
      <c r="E134" s="11">
        <f>D133</f>
        <v>12000</v>
      </c>
      <c r="F134" s="43"/>
    </row>
    <row r="135" spans="1:6" x14ac:dyDescent="0.25">
      <c r="A135" s="7">
        <v>700032</v>
      </c>
      <c r="B135" s="8"/>
      <c r="C135" s="11"/>
      <c r="D135" s="30"/>
      <c r="E135" s="7"/>
      <c r="F135" s="5"/>
    </row>
    <row r="136" spans="1:6" x14ac:dyDescent="0.25">
      <c r="A136" s="11"/>
      <c r="B136" s="8">
        <v>7799</v>
      </c>
      <c r="C136" s="7" t="s">
        <v>95</v>
      </c>
      <c r="D136" s="29">
        <v>116700</v>
      </c>
      <c r="E136" s="7"/>
      <c r="F136" s="7"/>
    </row>
    <row r="137" spans="1:6" x14ac:dyDescent="0.25">
      <c r="A137" s="7"/>
      <c r="B137" s="44"/>
      <c r="C137" s="11" t="s">
        <v>96</v>
      </c>
      <c r="D137" s="30"/>
      <c r="E137" s="11">
        <f>D136</f>
        <v>116700</v>
      </c>
      <c r="F137" s="5"/>
    </row>
    <row r="138" spans="1:6" x14ac:dyDescent="0.25">
      <c r="A138" s="12"/>
      <c r="B138" s="8"/>
      <c r="C138" s="7"/>
      <c r="D138" s="29"/>
      <c r="E138" s="7"/>
      <c r="F138" s="7"/>
    </row>
    <row r="139" spans="1:6" ht="15.75" thickBot="1" x14ac:dyDescent="0.3">
      <c r="A139" s="18"/>
      <c r="B139" s="31"/>
      <c r="C139" s="17" t="s">
        <v>97</v>
      </c>
      <c r="D139" s="32"/>
      <c r="E139" s="18"/>
      <c r="F139" s="17">
        <f>SUM(E76:E137)</f>
        <v>1516325</v>
      </c>
    </row>
    <row r="140" spans="1:6" x14ac:dyDescent="0.25">
      <c r="A140" s="19"/>
      <c r="B140" s="20"/>
      <c r="C140" s="21"/>
      <c r="D140" s="33"/>
      <c r="E140" s="19"/>
      <c r="F140" s="19"/>
    </row>
    <row r="141" spans="1:6" x14ac:dyDescent="0.25">
      <c r="A141" s="12"/>
      <c r="B141" s="8"/>
      <c r="C141" s="5" t="s">
        <v>98</v>
      </c>
      <c r="D141" s="29"/>
      <c r="E141" s="7"/>
      <c r="F141" s="5">
        <f>F22</f>
        <v>9085500</v>
      </c>
    </row>
    <row r="142" spans="1:6" ht="15.75" thickBot="1" x14ac:dyDescent="0.3">
      <c r="A142" s="18"/>
      <c r="B142" s="45" t="s">
        <v>99</v>
      </c>
      <c r="C142" s="17" t="s">
        <v>100</v>
      </c>
      <c r="D142" s="32"/>
      <c r="E142" s="18"/>
      <c r="F142" s="17">
        <f>F73+F64+F139</f>
        <v>9085509.5251214001</v>
      </c>
    </row>
    <row r="143" spans="1:6" ht="15.75" thickBot="1" x14ac:dyDescent="0.3">
      <c r="A143" s="46"/>
      <c r="B143" s="47" t="s">
        <v>101</v>
      </c>
      <c r="C143" s="48" t="s">
        <v>102</v>
      </c>
      <c r="D143" s="49"/>
      <c r="E143" s="50"/>
      <c r="F143" s="48">
        <f>F141-F142</f>
        <v>-9.5251214001327753</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FD86-3980-4F34-9DDD-CF2A7AB8BB2C}">
  <dimension ref="A1:F143"/>
  <sheetViews>
    <sheetView tabSelected="1" workbookViewId="0">
      <selection activeCell="I123" sqref="I123"/>
    </sheetView>
  </sheetViews>
  <sheetFormatPr defaultRowHeight="15" x14ac:dyDescent="0.25"/>
  <cols>
    <col min="1" max="1" width="14" customWidth="1"/>
    <col min="2" max="2" width="17.140625" customWidth="1"/>
    <col min="3" max="3" width="38.5703125" bestFit="1" customWidth="1"/>
    <col min="4" max="4" width="11.7109375" customWidth="1"/>
    <col min="6" max="6" width="10.5703125" customWidth="1"/>
  </cols>
  <sheetData>
    <row r="1" spans="1:6" ht="23.25" x14ac:dyDescent="0.35">
      <c r="A1" s="1" t="s">
        <v>103</v>
      </c>
      <c r="B1" s="2"/>
      <c r="C1" s="3"/>
      <c r="D1" s="3"/>
      <c r="E1" s="3"/>
      <c r="F1" s="4"/>
    </row>
    <row r="2" spans="1:6" ht="23.25" x14ac:dyDescent="0.35">
      <c r="A2" s="3"/>
      <c r="B2" s="1"/>
      <c r="C2" s="3"/>
      <c r="D2" s="3"/>
      <c r="E2" s="3"/>
      <c r="F2" s="4"/>
    </row>
    <row r="3" spans="1:6" ht="23.25" x14ac:dyDescent="0.35">
      <c r="A3" s="1" t="s">
        <v>111</v>
      </c>
      <c r="B3" s="2"/>
      <c r="C3" s="3"/>
      <c r="D3" s="3"/>
      <c r="E3" s="3"/>
      <c r="F3" s="3"/>
    </row>
    <row r="4" spans="1:6" x14ac:dyDescent="0.25">
      <c r="A4" s="3"/>
      <c r="B4" s="2"/>
      <c r="C4" s="2"/>
      <c r="D4" s="2"/>
      <c r="E4" s="2"/>
      <c r="F4" s="2"/>
    </row>
    <row r="5" spans="1:6" x14ac:dyDescent="0.25">
      <c r="A5" s="5" t="s">
        <v>0</v>
      </c>
      <c r="B5" s="6"/>
      <c r="C5" s="5" t="s">
        <v>1</v>
      </c>
      <c r="D5" s="5"/>
      <c r="E5" s="5"/>
      <c r="F5" s="5"/>
    </row>
    <row r="6" spans="1:6" x14ac:dyDescent="0.25">
      <c r="A6" s="5"/>
      <c r="B6" s="6"/>
      <c r="C6" s="5"/>
      <c r="D6" s="5"/>
      <c r="E6" s="5"/>
      <c r="F6" s="5"/>
    </row>
    <row r="7" spans="1:6" x14ac:dyDescent="0.25">
      <c r="A7" s="7">
        <v>700032</v>
      </c>
      <c r="B7" s="8">
        <v>3437</v>
      </c>
      <c r="C7" s="7" t="s">
        <v>2</v>
      </c>
      <c r="D7" s="7">
        <v>1300000</v>
      </c>
      <c r="E7" s="7"/>
      <c r="F7" s="5"/>
    </row>
    <row r="8" spans="1:6" x14ac:dyDescent="0.25">
      <c r="A8" s="7">
        <v>700032</v>
      </c>
      <c r="B8" s="8">
        <v>3437</v>
      </c>
      <c r="C8" s="7" t="s">
        <v>107</v>
      </c>
      <c r="D8" s="7">
        <v>100000</v>
      </c>
      <c r="E8" s="7"/>
      <c r="F8" s="5"/>
    </row>
    <row r="9" spans="1:6" x14ac:dyDescent="0.25">
      <c r="A9" s="7">
        <v>700032</v>
      </c>
      <c r="B9" s="8">
        <v>3426</v>
      </c>
      <c r="C9" s="7" t="s">
        <v>108</v>
      </c>
      <c r="D9" s="7">
        <v>445000</v>
      </c>
      <c r="E9" s="7"/>
      <c r="F9" s="5"/>
    </row>
    <row r="10" spans="1:6" x14ac:dyDescent="0.25">
      <c r="A10" s="7">
        <v>700032</v>
      </c>
      <c r="B10" s="8">
        <v>3451</v>
      </c>
      <c r="C10" s="7" t="s">
        <v>3</v>
      </c>
      <c r="D10" s="7">
        <v>150000</v>
      </c>
      <c r="E10" s="7"/>
      <c r="F10" s="5"/>
    </row>
    <row r="11" spans="1:6" x14ac:dyDescent="0.25">
      <c r="A11" s="7">
        <v>700032</v>
      </c>
      <c r="B11" s="8">
        <v>3451</v>
      </c>
      <c r="C11" s="9" t="s">
        <v>4</v>
      </c>
      <c r="D11" s="7">
        <v>50000</v>
      </c>
      <c r="E11" s="7"/>
      <c r="F11" s="5"/>
    </row>
    <row r="12" spans="1:6" x14ac:dyDescent="0.25">
      <c r="A12" s="7">
        <v>700032</v>
      </c>
      <c r="B12" s="8">
        <v>3460</v>
      </c>
      <c r="C12" s="7" t="s">
        <v>5</v>
      </c>
      <c r="D12" s="7">
        <v>7300000</v>
      </c>
      <c r="E12" s="10"/>
      <c r="F12" s="5"/>
    </row>
    <row r="13" spans="1:6" x14ac:dyDescent="0.25">
      <c r="A13" s="7"/>
      <c r="B13" s="8"/>
      <c r="C13" s="7"/>
      <c r="D13" s="7"/>
      <c r="E13" s="10"/>
      <c r="F13" s="5"/>
    </row>
    <row r="14" spans="1:6" x14ac:dyDescent="0.25">
      <c r="A14" s="7"/>
      <c r="B14" s="8"/>
      <c r="C14" s="7"/>
      <c r="D14" s="7"/>
      <c r="E14" s="10"/>
      <c r="F14" s="5"/>
    </row>
    <row r="15" spans="1:6" x14ac:dyDescent="0.25">
      <c r="A15" s="7">
        <v>700032</v>
      </c>
      <c r="B15" s="8"/>
      <c r="C15" s="7" t="s">
        <v>6</v>
      </c>
      <c r="D15" s="7">
        <v>40500</v>
      </c>
      <c r="E15" s="10"/>
      <c r="F15" s="5"/>
    </row>
    <row r="16" spans="1:6" x14ac:dyDescent="0.25">
      <c r="A16" s="7"/>
      <c r="B16" s="8"/>
      <c r="C16" s="11" t="s">
        <v>7</v>
      </c>
      <c r="D16" s="11"/>
      <c r="E16" s="11">
        <f>SUM(D7:D15)</f>
        <v>9385500</v>
      </c>
      <c r="F16" s="5"/>
    </row>
    <row r="17" spans="1:6" x14ac:dyDescent="0.25">
      <c r="A17" s="7"/>
      <c r="B17" s="8"/>
      <c r="C17" s="11"/>
      <c r="D17" s="11"/>
      <c r="E17" s="11"/>
      <c r="F17" s="5"/>
    </row>
    <row r="18" spans="1:6" x14ac:dyDescent="0.25">
      <c r="A18" s="7"/>
      <c r="B18" s="8"/>
      <c r="C18" s="9"/>
      <c r="D18" s="9"/>
      <c r="E18" s="11"/>
      <c r="F18" s="5"/>
    </row>
    <row r="19" spans="1:6" x14ac:dyDescent="0.25">
      <c r="A19" s="7"/>
      <c r="B19" s="8"/>
      <c r="C19" s="9"/>
      <c r="D19" s="9"/>
      <c r="E19" s="11"/>
      <c r="F19" s="5"/>
    </row>
    <row r="20" spans="1:6" x14ac:dyDescent="0.25">
      <c r="A20" s="7"/>
      <c r="B20" s="8"/>
      <c r="C20" s="11" t="s">
        <v>8</v>
      </c>
      <c r="D20" s="11"/>
      <c r="E20" s="11">
        <f>SUM(D18+D19)</f>
        <v>0</v>
      </c>
      <c r="F20" s="5"/>
    </row>
    <row r="21" spans="1:6" x14ac:dyDescent="0.25">
      <c r="A21" s="12"/>
      <c r="B21" s="13"/>
      <c r="C21" s="14"/>
      <c r="D21" s="14"/>
      <c r="E21" s="14"/>
      <c r="F21" s="15"/>
    </row>
    <row r="22" spans="1:6" ht="15.75" thickBot="1" x14ac:dyDescent="0.3">
      <c r="A22" s="16"/>
      <c r="B22" s="17"/>
      <c r="C22" s="17" t="s">
        <v>9</v>
      </c>
      <c r="D22" s="18"/>
      <c r="E22" s="18"/>
      <c r="F22" s="17">
        <f>SUM(E7:E20)</f>
        <v>9385500</v>
      </c>
    </row>
    <row r="23" spans="1:6" x14ac:dyDescent="0.25">
      <c r="A23" s="19"/>
      <c r="B23" s="20"/>
      <c r="C23" s="19"/>
      <c r="D23" s="19"/>
      <c r="E23" s="19"/>
      <c r="F23" s="21"/>
    </row>
    <row r="24" spans="1:6" x14ac:dyDescent="0.25">
      <c r="A24" s="7"/>
      <c r="B24" s="6"/>
      <c r="C24" s="5" t="s">
        <v>10</v>
      </c>
      <c r="D24" s="5"/>
      <c r="E24" s="10"/>
      <c r="F24" s="5"/>
    </row>
    <row r="25" spans="1:6" x14ac:dyDescent="0.25">
      <c r="A25" s="7"/>
      <c r="B25" s="6"/>
      <c r="C25" s="5"/>
      <c r="D25" s="5"/>
      <c r="E25" s="10"/>
      <c r="F25" s="5"/>
    </row>
    <row r="26" spans="1:6" x14ac:dyDescent="0.25">
      <c r="A26" s="7">
        <v>700032</v>
      </c>
      <c r="B26" s="8">
        <v>5001</v>
      </c>
      <c r="C26" s="7" t="s">
        <v>11</v>
      </c>
      <c r="D26" s="7">
        <v>456238</v>
      </c>
      <c r="E26" s="22"/>
      <c r="F26" s="5"/>
    </row>
    <row r="27" spans="1:6" x14ac:dyDescent="0.25">
      <c r="A27" s="7"/>
      <c r="B27" s="8"/>
      <c r="C27" s="11" t="s">
        <v>12</v>
      </c>
      <c r="D27" s="11"/>
      <c r="E27" s="11">
        <f>SUM(D26:D26)</f>
        <v>456238</v>
      </c>
      <c r="F27" s="5"/>
    </row>
    <row r="28" spans="1:6" x14ac:dyDescent="0.25">
      <c r="A28" s="7"/>
      <c r="B28" s="8"/>
      <c r="C28" s="7"/>
      <c r="D28" s="7"/>
      <c r="E28" s="7"/>
      <c r="F28" s="5"/>
    </row>
    <row r="29" spans="1:6" x14ac:dyDescent="0.25">
      <c r="A29" s="7">
        <v>700032</v>
      </c>
      <c r="B29" s="8">
        <v>5112</v>
      </c>
      <c r="C29" s="7" t="s">
        <v>13</v>
      </c>
      <c r="D29" s="7">
        <v>240354</v>
      </c>
      <c r="E29" s="7"/>
      <c r="F29" s="5"/>
    </row>
    <row r="30" spans="1:6" x14ac:dyDescent="0.25">
      <c r="A30" s="7">
        <v>700032</v>
      </c>
      <c r="B30" s="8">
        <v>5112</v>
      </c>
      <c r="C30" s="7" t="s">
        <v>14</v>
      </c>
      <c r="D30" s="7">
        <v>3732595.4</v>
      </c>
      <c r="E30" s="7"/>
      <c r="F30" s="5"/>
    </row>
    <row r="31" spans="1:6" x14ac:dyDescent="0.25">
      <c r="A31" s="7">
        <v>700032</v>
      </c>
      <c r="B31" s="8">
        <v>5112</v>
      </c>
      <c r="C31" s="7" t="s">
        <v>15</v>
      </c>
      <c r="D31" s="7">
        <v>950990.4</v>
      </c>
      <c r="E31" s="3"/>
      <c r="F31" s="5"/>
    </row>
    <row r="32" spans="1:6" x14ac:dyDescent="0.25">
      <c r="A32" s="7"/>
      <c r="B32" s="8"/>
      <c r="C32" s="11" t="s">
        <v>16</v>
      </c>
      <c r="D32" s="11"/>
      <c r="E32" s="11">
        <f>SUM(D29:D31)</f>
        <v>4923939.8</v>
      </c>
      <c r="F32" s="5"/>
    </row>
    <row r="33" spans="1:6" x14ac:dyDescent="0.25">
      <c r="A33" s="7"/>
      <c r="B33" s="8"/>
      <c r="C33" s="7"/>
      <c r="D33" s="7">
        <v>0.12</v>
      </c>
      <c r="E33" s="7"/>
      <c r="F33" s="5"/>
    </row>
    <row r="34" spans="1:6" x14ac:dyDescent="0.25">
      <c r="A34" s="7">
        <v>700032</v>
      </c>
      <c r="B34" s="8">
        <v>5180</v>
      </c>
      <c r="C34" s="7" t="s">
        <v>17</v>
      </c>
      <c r="D34" s="23">
        <f>D26*D33</f>
        <v>54748.56</v>
      </c>
      <c r="E34" s="7"/>
      <c r="F34" s="5"/>
    </row>
    <row r="35" spans="1:6" x14ac:dyDescent="0.25">
      <c r="A35" s="7"/>
      <c r="B35" s="8"/>
      <c r="C35" s="9"/>
      <c r="D35" s="24"/>
      <c r="E35" s="7"/>
      <c r="F35" s="5"/>
    </row>
    <row r="36" spans="1:6" x14ac:dyDescent="0.25">
      <c r="A36" s="7">
        <v>700032</v>
      </c>
      <c r="B36" s="8">
        <v>5180</v>
      </c>
      <c r="C36" s="7" t="s">
        <v>18</v>
      </c>
      <c r="D36" s="7">
        <f>D30*D33</f>
        <v>447911.44799999997</v>
      </c>
      <c r="E36" s="7"/>
      <c r="F36" s="5"/>
    </row>
    <row r="37" spans="1:6" x14ac:dyDescent="0.25">
      <c r="A37" s="7">
        <v>700032</v>
      </c>
      <c r="B37" s="8">
        <v>5180</v>
      </c>
      <c r="C37" s="7" t="s">
        <v>19</v>
      </c>
      <c r="D37" s="7">
        <f>D31*D33</f>
        <v>114118.848</v>
      </c>
      <c r="E37" s="3"/>
      <c r="F37" s="5"/>
    </row>
    <row r="38" spans="1:6" x14ac:dyDescent="0.25">
      <c r="A38" s="7">
        <v>700032</v>
      </c>
      <c r="B38" s="8">
        <v>5180</v>
      </c>
      <c r="C38" s="7" t="s">
        <v>20</v>
      </c>
      <c r="D38" s="7">
        <f>D29*D33</f>
        <v>28842.48</v>
      </c>
      <c r="E38" s="7"/>
      <c r="F38" s="5"/>
    </row>
    <row r="39" spans="1:6" x14ac:dyDescent="0.25">
      <c r="A39" s="7"/>
      <c r="B39" s="8"/>
      <c r="C39" s="11" t="s">
        <v>21</v>
      </c>
      <c r="D39" s="11"/>
      <c r="E39" s="11">
        <f>SUM(D34:D38)</f>
        <v>645621.33599999989</v>
      </c>
      <c r="F39" s="5"/>
    </row>
    <row r="40" spans="1:6" x14ac:dyDescent="0.25">
      <c r="A40" s="7"/>
      <c r="B40" s="8"/>
      <c r="C40" s="7"/>
      <c r="D40" s="7">
        <v>0.14099999999999999</v>
      </c>
      <c r="E40" s="7"/>
      <c r="F40" s="5"/>
    </row>
    <row r="41" spans="1:6" x14ac:dyDescent="0.25">
      <c r="A41" s="7">
        <v>700032</v>
      </c>
      <c r="B41" s="25">
        <v>5401</v>
      </c>
      <c r="C41" s="7" t="s">
        <v>22</v>
      </c>
      <c r="D41" s="23">
        <f>(D26+D34)*D40</f>
        <v>72049.104959999997</v>
      </c>
      <c r="E41" s="7"/>
      <c r="F41" s="5"/>
    </row>
    <row r="42" spans="1:6" x14ac:dyDescent="0.25">
      <c r="A42" s="7"/>
      <c r="B42" s="25"/>
      <c r="C42" s="7"/>
      <c r="D42" s="23"/>
      <c r="E42" s="7"/>
      <c r="F42" s="5"/>
    </row>
    <row r="43" spans="1:6" x14ac:dyDescent="0.25">
      <c r="A43" s="7">
        <v>700032</v>
      </c>
      <c r="B43" s="25">
        <v>5401</v>
      </c>
      <c r="C43" s="7" t="s">
        <v>23</v>
      </c>
      <c r="D43" s="23">
        <f>(D30*D40)</f>
        <v>526295.9513999999</v>
      </c>
      <c r="E43" s="7"/>
      <c r="F43" s="5"/>
    </row>
    <row r="44" spans="1:6" x14ac:dyDescent="0.25">
      <c r="A44" s="7">
        <v>700032</v>
      </c>
      <c r="B44" s="25">
        <v>5401</v>
      </c>
      <c r="C44" s="7" t="s">
        <v>24</v>
      </c>
      <c r="D44" s="23">
        <f>(D31*D40)</f>
        <v>134089.6464</v>
      </c>
      <c r="E44" s="7"/>
      <c r="F44" s="5"/>
    </row>
    <row r="45" spans="1:6" x14ac:dyDescent="0.25">
      <c r="A45" s="7">
        <v>700032</v>
      </c>
      <c r="B45" s="25">
        <v>5401</v>
      </c>
      <c r="C45" s="7" t="s">
        <v>25</v>
      </c>
      <c r="D45" s="23">
        <f>(D29*D40)</f>
        <v>33889.913999999997</v>
      </c>
      <c r="E45" s="7"/>
      <c r="F45" s="5"/>
    </row>
    <row r="46" spans="1:6" x14ac:dyDescent="0.25">
      <c r="A46" s="7">
        <v>700032</v>
      </c>
      <c r="B46" s="25">
        <v>5411</v>
      </c>
      <c r="C46" s="7" t="s">
        <v>26</v>
      </c>
      <c r="D46" s="23">
        <f>(D34+D35+D36+D37+D38)*D40</f>
        <v>91032.608375999975</v>
      </c>
      <c r="E46" s="3"/>
      <c r="F46" s="5"/>
    </row>
    <row r="47" spans="1:6" x14ac:dyDescent="0.25">
      <c r="A47" s="7">
        <v>700032</v>
      </c>
      <c r="B47" s="25">
        <v>5431</v>
      </c>
      <c r="C47" s="7" t="s">
        <v>27</v>
      </c>
      <c r="D47" s="23">
        <f>(D50+D51+D52+D53)*D40</f>
        <v>93308.423585399985</v>
      </c>
      <c r="E47" s="7"/>
      <c r="F47" s="5"/>
    </row>
    <row r="48" spans="1:6" x14ac:dyDescent="0.25">
      <c r="A48" s="7"/>
      <c r="B48" s="25"/>
      <c r="C48" s="11" t="s">
        <v>28</v>
      </c>
      <c r="D48" s="26"/>
      <c r="E48" s="11">
        <f>SUM(D41:D47)</f>
        <v>950665.64872139983</v>
      </c>
      <c r="F48" s="5"/>
    </row>
    <row r="49" spans="1:6" x14ac:dyDescent="0.25">
      <c r="A49" s="7"/>
      <c r="B49" s="25"/>
      <c r="C49" s="7"/>
      <c r="D49" s="26">
        <v>0.123</v>
      </c>
      <c r="E49" s="7"/>
      <c r="F49" s="5"/>
    </row>
    <row r="50" spans="1:6" x14ac:dyDescent="0.25">
      <c r="A50" s="7">
        <v>700032</v>
      </c>
      <c r="B50" s="25">
        <v>5421</v>
      </c>
      <c r="C50" s="9" t="s">
        <v>29</v>
      </c>
      <c r="D50" s="27">
        <f>D26*D49</f>
        <v>56117.273999999998</v>
      </c>
      <c r="E50" s="7"/>
      <c r="F50" s="5"/>
    </row>
    <row r="51" spans="1:6" x14ac:dyDescent="0.25">
      <c r="A51" s="7">
        <v>700032</v>
      </c>
      <c r="B51" s="25">
        <v>5421</v>
      </c>
      <c r="C51" s="9" t="s">
        <v>30</v>
      </c>
      <c r="D51" s="28">
        <f>D30*D49</f>
        <v>459109.23420000001</v>
      </c>
      <c r="E51" s="7"/>
      <c r="F51" s="5"/>
    </row>
    <row r="52" spans="1:6" x14ac:dyDescent="0.25">
      <c r="A52" s="7">
        <v>700032</v>
      </c>
      <c r="B52" s="25">
        <v>5421</v>
      </c>
      <c r="C52" s="9" t="s">
        <v>31</v>
      </c>
      <c r="D52" s="28">
        <f>D31*D49</f>
        <v>116971.8192</v>
      </c>
      <c r="E52" s="3"/>
      <c r="F52" s="5"/>
    </row>
    <row r="53" spans="1:6" x14ac:dyDescent="0.25">
      <c r="A53" s="7">
        <v>700032</v>
      </c>
      <c r="B53" s="25">
        <v>5421</v>
      </c>
      <c r="C53" s="9" t="s">
        <v>32</v>
      </c>
      <c r="D53" s="7">
        <f>D29*D49</f>
        <v>29563.542000000001</v>
      </c>
      <c r="E53" s="11"/>
      <c r="F53" s="5"/>
    </row>
    <row r="54" spans="1:6" x14ac:dyDescent="0.25">
      <c r="A54" s="7"/>
      <c r="B54" s="8"/>
      <c r="C54" s="11" t="s">
        <v>33</v>
      </c>
      <c r="D54" s="11"/>
      <c r="E54" s="11">
        <f>SUM(D50:D53)</f>
        <v>661761.86939999997</v>
      </c>
      <c r="F54" s="5" t="s">
        <v>34</v>
      </c>
    </row>
    <row r="55" spans="1:6" x14ac:dyDescent="0.25">
      <c r="A55" s="7"/>
      <c r="B55" s="8"/>
      <c r="C55" s="11"/>
      <c r="D55" s="11"/>
      <c r="E55" s="7"/>
      <c r="F55" s="5"/>
    </row>
    <row r="56" spans="1:6" x14ac:dyDescent="0.25">
      <c r="A56" s="7"/>
      <c r="B56" s="8"/>
      <c r="C56" s="7" t="s">
        <v>35</v>
      </c>
      <c r="D56" s="7"/>
      <c r="E56" s="7"/>
      <c r="F56" s="5"/>
    </row>
    <row r="57" spans="1:6" x14ac:dyDescent="0.25">
      <c r="A57" s="7">
        <v>700032</v>
      </c>
      <c r="B57" s="8">
        <v>5999</v>
      </c>
      <c r="C57" s="7" t="s">
        <v>36</v>
      </c>
      <c r="D57" s="7">
        <v>45200</v>
      </c>
      <c r="E57" s="7"/>
      <c r="F57" s="5"/>
    </row>
    <row r="58" spans="1:6" x14ac:dyDescent="0.25">
      <c r="A58" s="7">
        <v>700032</v>
      </c>
      <c r="B58" s="8">
        <v>5999</v>
      </c>
      <c r="C58" s="7" t="s">
        <v>37</v>
      </c>
      <c r="D58" s="7">
        <v>50000</v>
      </c>
      <c r="E58" s="7"/>
      <c r="F58" s="5"/>
    </row>
    <row r="59" spans="1:6" x14ac:dyDescent="0.25">
      <c r="A59" s="7">
        <v>700032</v>
      </c>
      <c r="B59" s="8">
        <v>5999</v>
      </c>
      <c r="C59" s="9" t="s">
        <v>38</v>
      </c>
      <c r="D59" s="29">
        <f>(200*12)+(200*12)</f>
        <v>4800</v>
      </c>
      <c r="E59" s="7"/>
      <c r="F59" s="5"/>
    </row>
    <row r="60" spans="1:6" x14ac:dyDescent="0.25">
      <c r="A60" s="7">
        <v>700032</v>
      </c>
      <c r="B60" s="8">
        <v>5999</v>
      </c>
      <c r="C60" s="9" t="s">
        <v>39</v>
      </c>
      <c r="D60" s="29">
        <f>(200*12)+(200*12)</f>
        <v>4800</v>
      </c>
      <c r="E60" s="7"/>
      <c r="F60" s="5"/>
    </row>
    <row r="61" spans="1:6" x14ac:dyDescent="0.25">
      <c r="A61" s="7">
        <v>700032</v>
      </c>
      <c r="B61" s="8">
        <v>5999</v>
      </c>
      <c r="C61" s="9" t="s">
        <v>40</v>
      </c>
      <c r="D61" s="29">
        <f>(200*10)+(200*12)</f>
        <v>4400</v>
      </c>
      <c r="E61" s="3"/>
      <c r="F61" s="5"/>
    </row>
    <row r="62" spans="1:6" x14ac:dyDescent="0.25">
      <c r="A62" s="7"/>
      <c r="B62" s="8"/>
      <c r="C62" s="11" t="s">
        <v>41</v>
      </c>
      <c r="D62" s="30"/>
      <c r="E62" s="11">
        <f>SUM(D57:D61)</f>
        <v>109200</v>
      </c>
      <c r="F62" s="7"/>
    </row>
    <row r="63" spans="1:6" x14ac:dyDescent="0.25">
      <c r="A63" s="7"/>
      <c r="B63" s="8"/>
      <c r="C63" s="7"/>
      <c r="D63" s="29"/>
      <c r="E63" s="7"/>
      <c r="F63" s="5"/>
    </row>
    <row r="64" spans="1:6" ht="15.75" thickBot="1" x14ac:dyDescent="0.3">
      <c r="A64" s="16"/>
      <c r="B64" s="31"/>
      <c r="C64" s="17" t="s">
        <v>42</v>
      </c>
      <c r="D64" s="32"/>
      <c r="E64" s="18"/>
      <c r="F64" s="17">
        <f>SUM(E26:E62)</f>
        <v>7747426.6541213999</v>
      </c>
    </row>
    <row r="65" spans="1:6" x14ac:dyDescent="0.25">
      <c r="A65" s="19"/>
      <c r="B65" s="20"/>
      <c r="C65" s="21"/>
      <c r="D65" s="33"/>
      <c r="E65" s="21"/>
      <c r="F65" s="21"/>
    </row>
    <row r="66" spans="1:6" x14ac:dyDescent="0.25">
      <c r="A66" s="7"/>
      <c r="B66" s="6"/>
      <c r="C66" s="5" t="s">
        <v>43</v>
      </c>
      <c r="D66" s="34"/>
      <c r="E66" s="19"/>
      <c r="F66" s="21"/>
    </row>
    <row r="67" spans="1:6" x14ac:dyDescent="0.25">
      <c r="A67" s="19"/>
      <c r="B67" s="35"/>
      <c r="C67" s="21"/>
      <c r="D67" s="36"/>
      <c r="E67" s="7"/>
      <c r="F67" s="5"/>
    </row>
    <row r="68" spans="1:6" x14ac:dyDescent="0.25">
      <c r="A68" s="19">
        <v>700032</v>
      </c>
      <c r="B68" s="37">
        <v>3497</v>
      </c>
      <c r="C68" s="38" t="s">
        <v>44</v>
      </c>
      <c r="D68" s="33">
        <v>50000</v>
      </c>
      <c r="E68" s="7"/>
      <c r="F68" s="5"/>
    </row>
    <row r="69" spans="1:6" x14ac:dyDescent="0.25">
      <c r="A69" s="7">
        <v>700032</v>
      </c>
      <c r="B69" s="25">
        <v>6649</v>
      </c>
      <c r="C69" s="9" t="s">
        <v>45</v>
      </c>
      <c r="D69" s="9">
        <v>40000</v>
      </c>
      <c r="E69" s="3"/>
      <c r="F69" s="5"/>
    </row>
    <row r="70" spans="1:6" x14ac:dyDescent="0.25">
      <c r="A70" s="7">
        <v>700032</v>
      </c>
      <c r="B70" s="39">
        <v>6524</v>
      </c>
      <c r="C70" s="9" t="s">
        <v>46</v>
      </c>
      <c r="D70" s="7">
        <v>2000</v>
      </c>
      <c r="E70" s="7"/>
      <c r="F70" s="5"/>
    </row>
    <row r="71" spans="1:6" x14ac:dyDescent="0.25">
      <c r="A71" s="7"/>
      <c r="B71" s="6"/>
      <c r="C71" s="11" t="s">
        <v>47</v>
      </c>
      <c r="D71" s="11"/>
      <c r="E71" s="11">
        <f>SUM(D68:D70)</f>
        <v>92000</v>
      </c>
      <c r="F71" s="7"/>
    </row>
    <row r="72" spans="1:6" x14ac:dyDescent="0.25">
      <c r="A72" s="7"/>
      <c r="B72" s="6"/>
      <c r="C72" s="5"/>
      <c r="D72" s="7"/>
      <c r="E72" s="12"/>
      <c r="F72" s="15"/>
    </row>
    <row r="73" spans="1:6" ht="15.75" thickBot="1" x14ac:dyDescent="0.3">
      <c r="A73" s="18"/>
      <c r="B73" s="40"/>
      <c r="C73" s="17" t="s">
        <v>48</v>
      </c>
      <c r="D73" s="18"/>
      <c r="E73" s="18"/>
      <c r="F73" s="17">
        <f>SUM(E71)</f>
        <v>92000</v>
      </c>
    </row>
    <row r="74" spans="1:6" x14ac:dyDescent="0.25">
      <c r="A74" s="12"/>
      <c r="B74" s="41"/>
      <c r="C74" s="15"/>
      <c r="D74" s="12"/>
      <c r="E74" s="42"/>
      <c r="F74" s="15"/>
    </row>
    <row r="75" spans="1:6" x14ac:dyDescent="0.25">
      <c r="A75" s="12"/>
      <c r="B75" s="41"/>
      <c r="C75" s="15" t="s">
        <v>49</v>
      </c>
      <c r="D75" s="12"/>
      <c r="E75" s="12"/>
      <c r="F75" s="15"/>
    </row>
    <row r="76" spans="1:6" x14ac:dyDescent="0.25">
      <c r="A76" s="7"/>
      <c r="B76" s="8"/>
      <c r="C76" s="9" t="s">
        <v>50</v>
      </c>
      <c r="D76" s="7"/>
      <c r="E76" s="7"/>
      <c r="F76" s="5"/>
    </row>
    <row r="77" spans="1:6" x14ac:dyDescent="0.25">
      <c r="A77" s="7">
        <v>700032</v>
      </c>
      <c r="B77" s="25">
        <v>6623</v>
      </c>
      <c r="C77" s="9" t="s">
        <v>51</v>
      </c>
      <c r="D77" s="7">
        <v>30000</v>
      </c>
      <c r="E77" s="7"/>
      <c r="F77" s="5"/>
    </row>
    <row r="78" spans="1:6" x14ac:dyDescent="0.25">
      <c r="A78" s="7">
        <v>700032</v>
      </c>
      <c r="B78" s="25">
        <v>6832</v>
      </c>
      <c r="C78" s="9" t="s">
        <v>52</v>
      </c>
      <c r="D78" s="7">
        <v>15000</v>
      </c>
      <c r="E78" s="7"/>
      <c r="F78" s="5"/>
    </row>
    <row r="79" spans="1:6" x14ac:dyDescent="0.25">
      <c r="A79" s="7">
        <v>700032</v>
      </c>
      <c r="B79" s="25">
        <v>6800</v>
      </c>
      <c r="C79" s="9" t="s">
        <v>53</v>
      </c>
      <c r="D79" s="7">
        <v>50000</v>
      </c>
      <c r="E79" s="3"/>
      <c r="F79" s="5"/>
    </row>
    <row r="80" spans="1:6" x14ac:dyDescent="0.25">
      <c r="A80" s="7"/>
      <c r="B80" s="8"/>
      <c r="C80" s="11" t="s">
        <v>54</v>
      </c>
      <c r="D80" s="11"/>
      <c r="E80" s="11">
        <f>SUM(D77:D79)</f>
        <v>95000</v>
      </c>
      <c r="F80" s="5"/>
    </row>
    <row r="81" spans="1:6" x14ac:dyDescent="0.25">
      <c r="A81" s="7"/>
      <c r="B81" s="8"/>
      <c r="C81" s="11"/>
      <c r="D81" s="11"/>
      <c r="E81" s="7"/>
      <c r="F81" s="5"/>
    </row>
    <row r="82" spans="1:6" x14ac:dyDescent="0.25">
      <c r="A82" s="3"/>
      <c r="B82" s="8"/>
      <c r="C82" s="9" t="s">
        <v>55</v>
      </c>
      <c r="D82" s="11"/>
      <c r="E82" s="7"/>
      <c r="F82" s="5"/>
    </row>
    <row r="83" spans="1:6" x14ac:dyDescent="0.25">
      <c r="A83" s="7">
        <v>700032</v>
      </c>
      <c r="B83" s="25">
        <v>6799</v>
      </c>
      <c r="C83" s="9" t="s">
        <v>56</v>
      </c>
      <c r="D83" s="7">
        <v>175000</v>
      </c>
      <c r="E83" s="3"/>
      <c r="F83" s="5"/>
    </row>
    <row r="84" spans="1:6" x14ac:dyDescent="0.25">
      <c r="A84" s="7">
        <v>700032</v>
      </c>
      <c r="B84" s="25">
        <v>6722</v>
      </c>
      <c r="C84" s="9" t="s">
        <v>57</v>
      </c>
      <c r="D84" s="7">
        <v>81000</v>
      </c>
      <c r="E84" s="7"/>
      <c r="F84" s="5"/>
    </row>
    <row r="85" spans="1:6" x14ac:dyDescent="0.25">
      <c r="A85" s="7"/>
      <c r="B85" s="25"/>
      <c r="C85" s="11" t="s">
        <v>58</v>
      </c>
      <c r="D85" s="7"/>
      <c r="E85" s="11">
        <f>SUM(D83:D84)</f>
        <v>256000</v>
      </c>
      <c r="F85" s="5"/>
    </row>
    <row r="86" spans="1:6" x14ac:dyDescent="0.25">
      <c r="A86" s="7"/>
      <c r="B86" s="25"/>
      <c r="C86" s="11"/>
      <c r="D86" s="7"/>
      <c r="E86" s="7"/>
      <c r="F86" s="5"/>
    </row>
    <row r="87" spans="1:6" x14ac:dyDescent="0.25">
      <c r="A87" s="3"/>
      <c r="B87" s="8"/>
      <c r="C87" s="7" t="s">
        <v>59</v>
      </c>
      <c r="D87" s="7"/>
      <c r="E87" s="7"/>
      <c r="F87" s="5"/>
    </row>
    <row r="88" spans="1:6" x14ac:dyDescent="0.25">
      <c r="A88" s="7">
        <v>700032</v>
      </c>
      <c r="B88" s="8">
        <v>6821</v>
      </c>
      <c r="C88" s="7" t="s">
        <v>60</v>
      </c>
      <c r="D88" s="7">
        <v>80000</v>
      </c>
      <c r="E88" s="7"/>
      <c r="F88" s="5"/>
    </row>
    <row r="89" spans="1:6" x14ac:dyDescent="0.25">
      <c r="A89" s="7">
        <v>700032</v>
      </c>
      <c r="B89" s="8">
        <v>6821</v>
      </c>
      <c r="C89" s="7" t="s">
        <v>61</v>
      </c>
      <c r="D89" s="7">
        <v>5000</v>
      </c>
      <c r="E89" s="3"/>
      <c r="F89" s="5"/>
    </row>
    <row r="90" spans="1:6" x14ac:dyDescent="0.25">
      <c r="A90" s="7">
        <v>700032</v>
      </c>
      <c r="B90" s="8">
        <v>6821</v>
      </c>
      <c r="C90" s="7" t="s">
        <v>62</v>
      </c>
      <c r="D90" s="7">
        <v>9000</v>
      </c>
      <c r="E90" s="7"/>
      <c r="F90" s="5"/>
    </row>
    <row r="91" spans="1:6" x14ac:dyDescent="0.25">
      <c r="A91" s="7"/>
      <c r="B91" s="8"/>
      <c r="C91" s="11" t="s">
        <v>63</v>
      </c>
      <c r="D91" s="11"/>
      <c r="E91" s="11">
        <f>SUM(D88:D90)</f>
        <v>94000</v>
      </c>
      <c r="F91" s="5"/>
    </row>
    <row r="92" spans="1:6" x14ac:dyDescent="0.25">
      <c r="A92" s="7"/>
      <c r="B92" s="8"/>
      <c r="C92" s="7"/>
      <c r="D92" s="7"/>
      <c r="E92" s="7"/>
      <c r="F92" s="5"/>
    </row>
    <row r="93" spans="1:6" x14ac:dyDescent="0.25">
      <c r="A93" s="7"/>
      <c r="B93" s="8"/>
      <c r="C93" s="7" t="s">
        <v>64</v>
      </c>
      <c r="D93" s="7"/>
      <c r="E93" s="7"/>
      <c r="F93" s="5"/>
    </row>
    <row r="94" spans="1:6" x14ac:dyDescent="0.25">
      <c r="A94" s="7">
        <v>700032</v>
      </c>
      <c r="B94" s="8">
        <v>6863</v>
      </c>
      <c r="C94" s="7" t="s">
        <v>65</v>
      </c>
      <c r="D94" s="7">
        <v>72000</v>
      </c>
      <c r="E94" s="7"/>
      <c r="F94" s="5"/>
    </row>
    <row r="95" spans="1:6" x14ac:dyDescent="0.25">
      <c r="A95" s="7">
        <v>700032</v>
      </c>
      <c r="B95" s="8">
        <v>6863</v>
      </c>
      <c r="C95" s="7" t="s">
        <v>66</v>
      </c>
      <c r="D95" s="7">
        <v>67500</v>
      </c>
      <c r="E95" s="7"/>
      <c r="F95" s="5"/>
    </row>
    <row r="96" spans="1:6" x14ac:dyDescent="0.25">
      <c r="A96" s="7">
        <v>700032</v>
      </c>
      <c r="B96" s="8">
        <v>6863</v>
      </c>
      <c r="C96" s="9" t="s">
        <v>67</v>
      </c>
      <c r="D96" s="29">
        <v>170000</v>
      </c>
      <c r="E96" s="7"/>
      <c r="F96" s="5"/>
    </row>
    <row r="97" spans="1:6" x14ac:dyDescent="0.25">
      <c r="A97" s="7">
        <v>700032</v>
      </c>
      <c r="B97" s="8">
        <v>7192</v>
      </c>
      <c r="C97" s="9" t="s">
        <v>68</v>
      </c>
      <c r="D97" s="7">
        <v>90000</v>
      </c>
      <c r="E97" s="7"/>
      <c r="F97" s="5"/>
    </row>
    <row r="98" spans="1:6" x14ac:dyDescent="0.25">
      <c r="A98" s="7">
        <v>700032</v>
      </c>
      <c r="B98" s="8">
        <v>6863</v>
      </c>
      <c r="C98" s="9" t="s">
        <v>69</v>
      </c>
      <c r="D98" s="7">
        <v>15000</v>
      </c>
      <c r="E98" s="3"/>
      <c r="F98" s="5"/>
    </row>
    <row r="99" spans="1:6" x14ac:dyDescent="0.25">
      <c r="A99" s="7">
        <v>700032</v>
      </c>
      <c r="B99" s="8">
        <v>6863</v>
      </c>
      <c r="C99" s="9" t="s">
        <v>104</v>
      </c>
      <c r="D99" s="7">
        <v>55000</v>
      </c>
      <c r="E99" s="3"/>
      <c r="F99" s="5"/>
    </row>
    <row r="100" spans="1:6" x14ac:dyDescent="0.25">
      <c r="A100" s="7"/>
      <c r="B100" s="8"/>
      <c r="C100" s="11" t="s">
        <v>70</v>
      </c>
      <c r="D100" s="11"/>
      <c r="E100" s="11">
        <f>SUM(D94:D99)</f>
        <v>469500</v>
      </c>
      <c r="F100" s="5"/>
    </row>
    <row r="101" spans="1:6" x14ac:dyDescent="0.25">
      <c r="A101" s="7"/>
      <c r="B101" s="8"/>
      <c r="C101" s="11"/>
      <c r="D101" s="11"/>
      <c r="E101" s="7"/>
      <c r="F101" s="5"/>
    </row>
    <row r="102" spans="1:6" x14ac:dyDescent="0.25">
      <c r="A102" s="3"/>
      <c r="B102" s="8"/>
      <c r="C102" s="9" t="s">
        <v>71</v>
      </c>
      <c r="D102" s="11"/>
      <c r="E102" s="7"/>
      <c r="F102" s="5"/>
    </row>
    <row r="103" spans="1:6" x14ac:dyDescent="0.25">
      <c r="A103" s="7">
        <v>700032</v>
      </c>
      <c r="B103" s="8">
        <v>6100</v>
      </c>
      <c r="C103" s="7" t="s">
        <v>72</v>
      </c>
      <c r="D103" s="7">
        <v>2000</v>
      </c>
      <c r="E103" s="3"/>
      <c r="F103" s="5"/>
    </row>
    <row r="104" spans="1:6" x14ac:dyDescent="0.25">
      <c r="A104" s="7">
        <v>700032</v>
      </c>
      <c r="B104" s="8">
        <v>6941</v>
      </c>
      <c r="C104" s="7" t="s">
        <v>73</v>
      </c>
      <c r="D104" s="9">
        <v>4000</v>
      </c>
      <c r="E104" s="11"/>
      <c r="F104" s="5"/>
    </row>
    <row r="105" spans="1:6" x14ac:dyDescent="0.25">
      <c r="A105" s="7"/>
      <c r="B105" s="8"/>
      <c r="C105" s="11" t="s">
        <v>74</v>
      </c>
      <c r="D105" s="11"/>
      <c r="E105" s="11">
        <f>SUM(D103:D104)</f>
        <v>6000</v>
      </c>
      <c r="F105" s="5"/>
    </row>
    <row r="106" spans="1:6" x14ac:dyDescent="0.25">
      <c r="A106" s="7"/>
      <c r="B106" s="8"/>
      <c r="C106" s="11"/>
      <c r="D106" s="11"/>
      <c r="E106" s="7"/>
      <c r="F106" s="5"/>
    </row>
    <row r="107" spans="1:6" x14ac:dyDescent="0.25">
      <c r="A107" s="7"/>
      <c r="B107" s="8"/>
      <c r="C107" s="9" t="s">
        <v>75</v>
      </c>
      <c r="D107" s="7"/>
      <c r="E107" s="7"/>
      <c r="F107" s="5"/>
    </row>
    <row r="108" spans="1:6" x14ac:dyDescent="0.25">
      <c r="A108" s="7">
        <v>700032</v>
      </c>
      <c r="B108" s="8">
        <v>7001</v>
      </c>
      <c r="C108" s="7" t="s">
        <v>76</v>
      </c>
      <c r="D108" s="7">
        <v>50000</v>
      </c>
      <c r="E108" s="7"/>
      <c r="F108" s="5"/>
    </row>
    <row r="109" spans="1:6" x14ac:dyDescent="0.25">
      <c r="A109" s="7">
        <v>700032</v>
      </c>
      <c r="B109" s="8">
        <v>7021</v>
      </c>
      <c r="C109" s="7" t="s">
        <v>77</v>
      </c>
      <c r="D109" s="7">
        <v>20000</v>
      </c>
      <c r="E109" s="7"/>
      <c r="F109" s="5"/>
    </row>
    <row r="110" spans="1:6" x14ac:dyDescent="0.25">
      <c r="A110" s="7">
        <v>700032</v>
      </c>
      <c r="B110" s="8">
        <v>7099</v>
      </c>
      <c r="C110" s="7" t="s">
        <v>78</v>
      </c>
      <c r="D110" s="7">
        <v>4000</v>
      </c>
      <c r="E110" s="7"/>
      <c r="F110" s="5"/>
    </row>
    <row r="111" spans="1:6" x14ac:dyDescent="0.25">
      <c r="A111" s="7">
        <v>700032</v>
      </c>
      <c r="B111" s="8">
        <v>7099</v>
      </c>
      <c r="C111" s="7" t="s">
        <v>79</v>
      </c>
      <c r="D111" s="7">
        <v>15000</v>
      </c>
      <c r="E111" s="11"/>
      <c r="F111" s="5"/>
    </row>
    <row r="112" spans="1:6" x14ac:dyDescent="0.25">
      <c r="A112" s="7"/>
      <c r="B112" s="8"/>
      <c r="C112" s="11" t="s">
        <v>80</v>
      </c>
      <c r="D112" s="11"/>
      <c r="E112" s="11">
        <f>SUM(D108:D112)</f>
        <v>89000</v>
      </c>
      <c r="F112" s="5"/>
    </row>
    <row r="113" spans="1:6" x14ac:dyDescent="0.25">
      <c r="A113" s="7"/>
      <c r="B113" s="8"/>
      <c r="C113" s="11"/>
      <c r="D113" s="11"/>
      <c r="E113" s="7"/>
      <c r="F113" s="5"/>
    </row>
    <row r="114" spans="1:6" x14ac:dyDescent="0.25">
      <c r="A114" s="7"/>
      <c r="B114" s="8"/>
      <c r="C114" s="9" t="s">
        <v>81</v>
      </c>
      <c r="D114" s="7"/>
      <c r="E114" s="7"/>
      <c r="F114" s="5"/>
    </row>
    <row r="115" spans="1:6" x14ac:dyDescent="0.25">
      <c r="A115" s="7">
        <v>700032</v>
      </c>
      <c r="B115" s="8">
        <v>7191</v>
      </c>
      <c r="C115" s="9" t="s">
        <v>106</v>
      </c>
      <c r="D115" s="7">
        <v>7500</v>
      </c>
      <c r="E115" s="7"/>
      <c r="F115" s="5"/>
    </row>
    <row r="116" spans="1:6" x14ac:dyDescent="0.25">
      <c r="A116" s="7">
        <v>700032</v>
      </c>
      <c r="B116" s="8">
        <v>7191</v>
      </c>
      <c r="C116" s="7" t="s">
        <v>82</v>
      </c>
      <c r="D116" s="9">
        <v>55000</v>
      </c>
      <c r="E116" s="7"/>
      <c r="F116" s="5"/>
    </row>
    <row r="117" spans="1:6" x14ac:dyDescent="0.25">
      <c r="A117" s="7">
        <v>700032</v>
      </c>
      <c r="B117" s="8">
        <v>7191</v>
      </c>
      <c r="C117" s="9" t="s">
        <v>83</v>
      </c>
      <c r="D117" s="7">
        <v>315000</v>
      </c>
      <c r="E117" s="7"/>
      <c r="F117" s="5"/>
    </row>
    <row r="118" spans="1:6" x14ac:dyDescent="0.25">
      <c r="A118" s="7">
        <v>700032</v>
      </c>
      <c r="B118" s="8">
        <v>7191</v>
      </c>
      <c r="C118" s="9" t="s">
        <v>105</v>
      </c>
      <c r="D118" s="7">
        <v>5000</v>
      </c>
      <c r="E118" s="7"/>
      <c r="F118" s="5" t="s">
        <v>34</v>
      </c>
    </row>
    <row r="119" spans="1:6" x14ac:dyDescent="0.25">
      <c r="A119" s="7"/>
      <c r="B119" s="8"/>
      <c r="C119" s="11" t="s">
        <v>84</v>
      </c>
      <c r="D119" s="11"/>
      <c r="E119" s="11">
        <f>SUM(D115:D118)</f>
        <v>382500</v>
      </c>
      <c r="F119" s="5"/>
    </row>
    <row r="120" spans="1:6" x14ac:dyDescent="0.25">
      <c r="A120" s="7"/>
      <c r="B120" s="8"/>
      <c r="C120" s="7"/>
      <c r="D120" s="7"/>
      <c r="E120" s="7"/>
      <c r="F120" s="9"/>
    </row>
    <row r="121" spans="1:6" x14ac:dyDescent="0.25">
      <c r="A121" s="7"/>
      <c r="B121" s="8"/>
      <c r="C121" s="7" t="s">
        <v>85</v>
      </c>
      <c r="D121" s="7"/>
      <c r="E121" s="7"/>
      <c r="F121" s="5"/>
    </row>
    <row r="122" spans="1:6" x14ac:dyDescent="0.25">
      <c r="A122" s="7">
        <v>700032</v>
      </c>
      <c r="B122" s="8">
        <v>7351</v>
      </c>
      <c r="C122" s="7" t="s">
        <v>86</v>
      </c>
      <c r="D122" s="7">
        <v>2500</v>
      </c>
      <c r="E122" s="11"/>
      <c r="F122" s="5"/>
    </row>
    <row r="123" spans="1:6" x14ac:dyDescent="0.25">
      <c r="A123" s="7"/>
      <c r="B123" s="8"/>
      <c r="C123" s="11" t="s">
        <v>41</v>
      </c>
      <c r="D123" s="11"/>
      <c r="E123" s="11">
        <f>SUM(D122:D122)</f>
        <v>2500</v>
      </c>
      <c r="F123" s="5"/>
    </row>
    <row r="124" spans="1:6" x14ac:dyDescent="0.25">
      <c r="A124" s="7"/>
      <c r="B124" s="8"/>
      <c r="C124" s="11"/>
      <c r="D124" s="11"/>
      <c r="E124" s="7"/>
      <c r="F124" s="5"/>
    </row>
    <row r="125" spans="1:6" x14ac:dyDescent="0.25">
      <c r="A125" s="3"/>
      <c r="B125" s="8"/>
      <c r="C125" s="7" t="s">
        <v>87</v>
      </c>
      <c r="D125" s="7"/>
      <c r="E125" s="7"/>
      <c r="F125" s="5"/>
    </row>
    <row r="126" spans="1:6" x14ac:dyDescent="0.25">
      <c r="A126" s="7">
        <v>700032</v>
      </c>
      <c r="B126" s="8">
        <v>7511</v>
      </c>
      <c r="C126" s="7" t="s">
        <v>88</v>
      </c>
      <c r="D126" s="7">
        <v>4000</v>
      </c>
      <c r="E126" s="3"/>
      <c r="F126" s="5"/>
    </row>
    <row r="127" spans="1:6" x14ac:dyDescent="0.25">
      <c r="A127" s="7">
        <v>700032</v>
      </c>
      <c r="B127" s="8">
        <v>7512</v>
      </c>
      <c r="C127" s="9" t="s">
        <v>89</v>
      </c>
      <c r="D127" s="7">
        <v>12500</v>
      </c>
      <c r="E127" s="7"/>
      <c r="F127" s="5"/>
    </row>
    <row r="128" spans="1:6" x14ac:dyDescent="0.25">
      <c r="A128" s="7"/>
      <c r="B128" s="8"/>
      <c r="C128" s="11" t="s">
        <v>90</v>
      </c>
      <c r="D128" s="11"/>
      <c r="E128" s="11">
        <f>SUM(D126:D127)</f>
        <v>16500</v>
      </c>
      <c r="F128" s="5"/>
    </row>
    <row r="129" spans="1:6" x14ac:dyDescent="0.25">
      <c r="A129" s="7">
        <v>700032</v>
      </c>
      <c r="B129" s="8"/>
      <c r="C129" s="7"/>
      <c r="D129" s="7"/>
      <c r="E129" s="3"/>
      <c r="F129" s="5"/>
    </row>
    <row r="130" spans="1:6" x14ac:dyDescent="0.25">
      <c r="A130" s="7"/>
      <c r="B130" s="8">
        <v>7321</v>
      </c>
      <c r="C130" s="7" t="s">
        <v>91</v>
      </c>
      <c r="D130" s="7">
        <v>6000</v>
      </c>
      <c r="E130" s="7"/>
      <c r="F130" s="5"/>
    </row>
    <row r="131" spans="1:6" x14ac:dyDescent="0.25">
      <c r="A131" s="7"/>
      <c r="B131" s="8"/>
      <c r="C131" s="11" t="s">
        <v>92</v>
      </c>
      <c r="D131" s="7"/>
      <c r="E131" s="11">
        <f>SUM(D130)</f>
        <v>6000</v>
      </c>
      <c r="F131" s="5"/>
    </row>
    <row r="132" spans="1:6" x14ac:dyDescent="0.25">
      <c r="B132" s="8"/>
      <c r="C132" s="7"/>
      <c r="D132" s="7"/>
      <c r="E132" s="3"/>
      <c r="F132" s="5"/>
    </row>
    <row r="133" spans="1:6" x14ac:dyDescent="0.25">
      <c r="A133" s="7">
        <v>700032</v>
      </c>
      <c r="B133" s="8">
        <v>7411</v>
      </c>
      <c r="C133" s="7" t="s">
        <v>93</v>
      </c>
      <c r="D133" s="7">
        <v>12000</v>
      </c>
      <c r="E133" s="11"/>
      <c r="F133" s="5"/>
    </row>
    <row r="134" spans="1:6" x14ac:dyDescent="0.25">
      <c r="A134" s="7"/>
      <c r="B134" s="8"/>
      <c r="C134" s="11" t="s">
        <v>94</v>
      </c>
      <c r="D134" s="11"/>
      <c r="E134" s="11">
        <f>D133</f>
        <v>12000</v>
      </c>
      <c r="F134" s="43"/>
    </row>
    <row r="135" spans="1:6" x14ac:dyDescent="0.25">
      <c r="A135" s="7">
        <v>700032</v>
      </c>
      <c r="B135" s="8"/>
      <c r="C135" s="11"/>
      <c r="D135" s="30"/>
      <c r="E135" s="7"/>
      <c r="F135" s="5"/>
    </row>
    <row r="136" spans="1:6" x14ac:dyDescent="0.25">
      <c r="A136" s="11"/>
      <c r="B136" s="8">
        <v>7799</v>
      </c>
      <c r="C136" s="7" t="s">
        <v>95</v>
      </c>
      <c r="D136" s="29">
        <v>116700</v>
      </c>
      <c r="E136" s="7"/>
      <c r="F136" s="7"/>
    </row>
    <row r="137" spans="1:6" x14ac:dyDescent="0.25">
      <c r="A137" s="7"/>
      <c r="B137" s="44"/>
      <c r="C137" s="11" t="s">
        <v>96</v>
      </c>
      <c r="D137" s="30"/>
      <c r="E137" s="11">
        <f>D136</f>
        <v>116700</v>
      </c>
      <c r="F137" s="5"/>
    </row>
    <row r="138" spans="1:6" x14ac:dyDescent="0.25">
      <c r="A138" s="12"/>
      <c r="B138" s="8"/>
      <c r="C138" s="7"/>
      <c r="D138" s="29"/>
      <c r="E138" s="7"/>
      <c r="F138" s="7"/>
    </row>
    <row r="139" spans="1:6" ht="15.75" thickBot="1" x14ac:dyDescent="0.3">
      <c r="A139" s="18"/>
      <c r="B139" s="31"/>
      <c r="C139" s="17" t="s">
        <v>97</v>
      </c>
      <c r="D139" s="32"/>
      <c r="E139" s="18"/>
      <c r="F139" s="17">
        <f>SUM(E76:E137)</f>
        <v>1545700</v>
      </c>
    </row>
    <row r="140" spans="1:6" x14ac:dyDescent="0.25">
      <c r="A140" s="19"/>
      <c r="B140" s="20"/>
      <c r="C140" s="21"/>
      <c r="D140" s="33"/>
      <c r="E140" s="19"/>
      <c r="F140" s="19"/>
    </row>
    <row r="141" spans="1:6" x14ac:dyDescent="0.25">
      <c r="A141" s="12"/>
      <c r="B141" s="8"/>
      <c r="C141" s="5" t="s">
        <v>98</v>
      </c>
      <c r="D141" s="29"/>
      <c r="E141" s="7"/>
      <c r="F141" s="5">
        <f>F22</f>
        <v>9385500</v>
      </c>
    </row>
    <row r="142" spans="1:6" ht="15.75" thickBot="1" x14ac:dyDescent="0.3">
      <c r="A142" s="18"/>
      <c r="B142" s="45" t="s">
        <v>99</v>
      </c>
      <c r="C142" s="17" t="s">
        <v>100</v>
      </c>
      <c r="D142" s="32"/>
      <c r="E142" s="18"/>
      <c r="F142" s="17">
        <f>F73+F64+F139</f>
        <v>9385126.6541213989</v>
      </c>
    </row>
    <row r="143" spans="1:6" ht="15.75" thickBot="1" x14ac:dyDescent="0.3">
      <c r="A143" s="46"/>
      <c r="B143" s="47" t="s">
        <v>101</v>
      </c>
      <c r="C143" s="48" t="s">
        <v>102</v>
      </c>
      <c r="D143" s="49"/>
      <c r="E143" s="50"/>
      <c r="F143" s="48">
        <f>F141-F142</f>
        <v>373.34587860107422</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vt:lpstr>
      <vt:lpstr>2026</vt:lpstr>
      <vt:lpstr>2027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2023-08-24T11:06:08Z</dcterms:modified>
</cp:coreProperties>
</file>