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SI Budsjett" sheetId="1" r:id="rId4"/>
    <sheet state="visible" name="Hovedstyret" sheetId="2" r:id="rId5"/>
  </sheets>
  <definedNames/>
  <calcPr/>
  <extLst>
    <ext uri="GoogleSheetsCustomDataVersion1">
      <go:sheetsCustomData xmlns:go="http://customooxmlschemas.google.com/" r:id="rId6" roundtripDataSignature="AMtx7mgYyE//DTVHdE9owd1A7QNYcoaq4w=="/>
    </ext>
  </extLst>
</workbook>
</file>

<file path=xl/sharedStrings.xml><?xml version="1.0" encoding="utf-8"?>
<sst xmlns="http://schemas.openxmlformats.org/spreadsheetml/2006/main" count="291" uniqueCount="178">
  <si>
    <t>Budsjett 2023</t>
  </si>
  <si>
    <t>Aikido</t>
  </si>
  <si>
    <t>Badminton</t>
  </si>
  <si>
    <t>Basket</t>
  </si>
  <si>
    <t>Boksing</t>
  </si>
  <si>
    <t xml:space="preserve">Capoeira </t>
  </si>
  <si>
    <t>Dykking</t>
  </si>
  <si>
    <t>Elvepadling</t>
  </si>
  <si>
    <t>E-Sport</t>
  </si>
  <si>
    <t>Fekting</t>
  </si>
  <si>
    <t>Fotball</t>
  </si>
  <si>
    <t>Friidrett</t>
  </si>
  <si>
    <t>Friluft</t>
  </si>
  <si>
    <t>Gruppedans</t>
  </si>
  <si>
    <t>Hovedstyret</t>
  </si>
  <si>
    <t>Håndball</t>
  </si>
  <si>
    <t>Innebandy</t>
  </si>
  <si>
    <t>Judo</t>
  </si>
  <si>
    <t>Jujutsu</t>
  </si>
  <si>
    <t>Karate</t>
  </si>
  <si>
    <t>Kart</t>
  </si>
  <si>
    <t>Kendo</t>
  </si>
  <si>
    <t>Klatring</t>
  </si>
  <si>
    <t>Kung Fu</t>
  </si>
  <si>
    <t>KSI-Hytta</t>
  </si>
  <si>
    <t>Langrenn</t>
  </si>
  <si>
    <t>Orientering</t>
  </si>
  <si>
    <t>Pardans</t>
  </si>
  <si>
    <t>Quidditch</t>
  </si>
  <si>
    <t>Roing</t>
  </si>
  <si>
    <t>Rugby</t>
  </si>
  <si>
    <t>Squash</t>
  </si>
  <si>
    <t>Studenterhytta</t>
  </si>
  <si>
    <t>Svømming</t>
  </si>
  <si>
    <t>Sykkel</t>
  </si>
  <si>
    <t>Taekwondo</t>
  </si>
  <si>
    <t>Tennis</t>
  </si>
  <si>
    <t>Triatlon</t>
  </si>
  <si>
    <t>Ultimate Frisbee</t>
  </si>
  <si>
    <t>Veilag</t>
  </si>
  <si>
    <t>Volleyball</t>
  </si>
  <si>
    <t>Salg utstyr</t>
  </si>
  <si>
    <t>Sponsorinntekter</t>
  </si>
  <si>
    <t>Tilskudd fra Velferdstinget</t>
  </si>
  <si>
    <t>Tilskudd fra NIF</t>
  </si>
  <si>
    <t>mva-kompensasjon</t>
  </si>
  <si>
    <t>Tildelt Gruppebevilgning</t>
  </si>
  <si>
    <t>Andre tilskudd</t>
  </si>
  <si>
    <t>Leieinntekter studenter/KSI-hytta</t>
  </si>
  <si>
    <t>Leieinntekter gruppeutstyr</t>
  </si>
  <si>
    <t>Annen ekstraordinære inntekter</t>
  </si>
  <si>
    <t>OSI kontingent</t>
  </si>
  <si>
    <t>Medlemskontingent</t>
  </si>
  <si>
    <t>Kursavgifter</t>
  </si>
  <si>
    <t>Egenandeler</t>
  </si>
  <si>
    <t>Stevneinntekter</t>
  </si>
  <si>
    <t>Dugnadsinntekter</t>
  </si>
  <si>
    <t>Andre inntekter</t>
  </si>
  <si>
    <t>Udokumenterte inntekter</t>
  </si>
  <si>
    <t>Sum inntekter</t>
  </si>
  <si>
    <t>Lønnskostnader</t>
  </si>
  <si>
    <t>Lønn ansatte</t>
  </si>
  <si>
    <t>Div lønn u/FP</t>
  </si>
  <si>
    <t>Feriepenger</t>
  </si>
  <si>
    <t>Påløpt ikke utbetalt lønn</t>
  </si>
  <si>
    <t>Koll.pensjonsforsikring</t>
  </si>
  <si>
    <t>EKOM arb taker abonnement</t>
  </si>
  <si>
    <t>Motkonto for gruppe 52</t>
  </si>
  <si>
    <t>Trekkpl bilgodtgjørelse</t>
  </si>
  <si>
    <t>Godtgjørelse til styre- og bedriftforsamlinger</t>
  </si>
  <si>
    <t>Godtgjørelse til dommere</t>
  </si>
  <si>
    <t>Arbeidsgiveravgift</t>
  </si>
  <si>
    <t>Arbeidsgiveravgift på feriepenger</t>
  </si>
  <si>
    <t>Overtidsmat etter regning</t>
  </si>
  <si>
    <t>Gaver til ansatte</t>
  </si>
  <si>
    <t>Kantinekostnad</t>
  </si>
  <si>
    <t>OTP</t>
  </si>
  <si>
    <t>Annen personalkostnad</t>
  </si>
  <si>
    <t>Sum lønnskostnader</t>
  </si>
  <si>
    <t>Avskrivn. varige driftsmidl. og imat. eiendeler</t>
  </si>
  <si>
    <t>Avskrivninger på eiendom og annen fast eiendom</t>
  </si>
  <si>
    <t>Avskrivninger</t>
  </si>
  <si>
    <t>Avskrivninger på maskinger</t>
  </si>
  <si>
    <t>Sum Avskrivn. varige driftsmidl. og imat. eiendeler</t>
  </si>
  <si>
    <t>Driftskostnader</t>
  </si>
  <si>
    <t>Kjøp utstyr for videresalg</t>
  </si>
  <si>
    <t>Idrettsmatr./utstyr til eget bruk</t>
  </si>
  <si>
    <t>Kostnader idrettsanlegg</t>
  </si>
  <si>
    <t>Kontingent og lisens</t>
  </si>
  <si>
    <t>Premier</t>
  </si>
  <si>
    <t>Svinn, tap</t>
  </si>
  <si>
    <t>Fremmedytelse, innlede instruktører osv</t>
  </si>
  <si>
    <t>Utbetalt til medlemmer</t>
  </si>
  <si>
    <t>Beholdningsendring</t>
  </si>
  <si>
    <t>Leie idrettsanlegg</t>
  </si>
  <si>
    <t>Utgifter skisamlinger/idrettsarr.</t>
  </si>
  <si>
    <t>Annen periodisering</t>
  </si>
  <si>
    <t>Sosiale tilstellinger</t>
  </si>
  <si>
    <t>Frakt transportkostnad og forsikring ved</t>
  </si>
  <si>
    <t>Toll og spedisjonskostnad ved vareforsendelse</t>
  </si>
  <si>
    <t>Leie lokale</t>
  </si>
  <si>
    <t>Renovasjon, vann, avlop og lignende</t>
  </si>
  <si>
    <t>Lys, varme</t>
  </si>
  <si>
    <t>Renhold</t>
  </si>
  <si>
    <t>Annen kostnad lokaler</t>
  </si>
  <si>
    <t>Leie datautstyr</t>
  </si>
  <si>
    <t>Leasing / leie bil</t>
  </si>
  <si>
    <t>Annen leiekostnad</t>
  </si>
  <si>
    <t>Inventar</t>
  </si>
  <si>
    <t>Driftsmateriale</t>
  </si>
  <si>
    <t>Arbeidsklær og verneutstyr</t>
  </si>
  <si>
    <t>66xx</t>
  </si>
  <si>
    <t>Rep/vedl.hold hytter</t>
  </si>
  <si>
    <t>Reparasjon og vedlikehold utstyr</t>
  </si>
  <si>
    <t>Honorar revisjon</t>
  </si>
  <si>
    <t>Honorar regnskap</t>
  </si>
  <si>
    <t>Idrettsfaglig bistand</t>
  </si>
  <si>
    <t>Annen fremmed tjeneste</t>
  </si>
  <si>
    <t>Kontorrekvisita</t>
  </si>
  <si>
    <t>Data/EDB-kostnad</t>
  </si>
  <si>
    <t>Programvare, servere- og domene osv</t>
  </si>
  <si>
    <t>Trykksak</t>
  </si>
  <si>
    <t>Aviser, tidsskrifter, bøker</t>
  </si>
  <si>
    <t>Møte, kurs, oppdatering</t>
  </si>
  <si>
    <t>Telefon</t>
  </si>
  <si>
    <t>Porto</t>
  </si>
  <si>
    <t>Bilgodtgjørelse, oppgavepliktig</t>
  </si>
  <si>
    <t>Passasjertillegg</t>
  </si>
  <si>
    <t>Passasjergodtgjørelse</t>
  </si>
  <si>
    <t>Reisekostnad, ikke oppgavepliktig</t>
  </si>
  <si>
    <t>Diettkostnad, ikke oppgavepliktig</t>
  </si>
  <si>
    <t>Salgskostnad</t>
  </si>
  <si>
    <t>Reklamekostnad</t>
  </si>
  <si>
    <t>Representasjon, fradragsberettiget</t>
  </si>
  <si>
    <t>Kontigent, fradragsberettiget</t>
  </si>
  <si>
    <t>Gaver</t>
  </si>
  <si>
    <t>Gaver, ikke fradragsberettiget</t>
  </si>
  <si>
    <t>Forsikringspremie</t>
  </si>
  <si>
    <t>Medlemsforsikring</t>
  </si>
  <si>
    <t>Kostnader styremøter, årsmøter osv</t>
  </si>
  <si>
    <t>Øredifferanse</t>
  </si>
  <si>
    <t>Eiendoms- og festeavgift</t>
  </si>
  <si>
    <t>Bank</t>
  </si>
  <si>
    <t>Annen kostnad, fradragsberettiget</t>
  </si>
  <si>
    <t>Annen kostnad, ikke fradragsberettiget</t>
  </si>
  <si>
    <t>Konstatert tap på fordringer</t>
  </si>
  <si>
    <t>Endring i avsetning tap på fordringer</t>
  </si>
  <si>
    <t>Sum driftskostnader</t>
  </si>
  <si>
    <t>Andre kostnader</t>
  </si>
  <si>
    <t>Sum kostnader</t>
  </si>
  <si>
    <t>Driftsresultat</t>
  </si>
  <si>
    <t>Annen renteinntekt</t>
  </si>
  <si>
    <t>Annen finansinntekt</t>
  </si>
  <si>
    <t>Årsresultat</t>
  </si>
  <si>
    <t>Konto i regnskapet</t>
  </si>
  <si>
    <t>Inntekter</t>
  </si>
  <si>
    <t>Regnskap 2022</t>
  </si>
  <si>
    <t>Budsjett 2022</t>
  </si>
  <si>
    <t>Regnskap 2021</t>
  </si>
  <si>
    <t>Budsjett 2021</t>
  </si>
  <si>
    <t>Regnskap 2020</t>
  </si>
  <si>
    <t>Budsjett 2020</t>
  </si>
  <si>
    <t>Regnskap 2019</t>
  </si>
  <si>
    <t>Budsjett 2019</t>
  </si>
  <si>
    <t xml:space="preserve"> Budsjett 2018</t>
  </si>
  <si>
    <t>Regnskap 2017</t>
  </si>
  <si>
    <t xml:space="preserve"> Budsjett 2017</t>
  </si>
  <si>
    <t>Regnskap 2016</t>
  </si>
  <si>
    <t>budsjett 2016</t>
  </si>
  <si>
    <t>Regnskap 2015</t>
  </si>
  <si>
    <t>Budsjett 2015</t>
  </si>
  <si>
    <t>Tildelt mva-kompensasjon</t>
  </si>
  <si>
    <t>Differanse inntektsfordeling</t>
  </si>
  <si>
    <t>Avskrivninger på maskiner</t>
  </si>
  <si>
    <t>Opphold etter regning</t>
  </si>
  <si>
    <t>Annen salgskostnad</t>
  </si>
  <si>
    <t>Opprydding hovedbok</t>
  </si>
  <si>
    <t>Rente og Finansinntekt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</si>
</sst>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-&quot;kr&quot;\ * #,##0.00_-;\-&quot;kr&quot;\ * #,##0.00_-;_-&quot;kr&quot;\ * &quot;-&quot;??_-;_-@"/>
    <numFmt numFmtId="165" formatCode="_-[$kr-414]\ * #,##0.00_-;\-[$kr-414]\ * #,##0.00_-;_-[$kr-414]\ * &quot;-&quot;??_-;_-@"/>
    <numFmt numFmtId="166" formatCode="#,##0.00\ [$kr-414]"/>
    <numFmt numFmtId="167" formatCode="&quot;kr&quot;\ #,##0.00;[Red]\-&quot;kr&quot;\ #,##0.00"/>
    <numFmt numFmtId="168" formatCode="&quot;kr&quot;\ #,##0.00;[Red]&quot;kr&quot;\ #,##0.00"/>
    <numFmt numFmtId="169" formatCode="&quot;NOK&quot;\ #,##0.00;[Red]&quot;NOK&quot;\ #,##0.00"/>
  </numFmts>
  <fonts count="21">
    <font>
      <sz val="11.0"/>
      <color theme="1"/>
      <name val="Calibri"/>
      <scheme val="minor"/>
    </font>
    <font>
      <sz val="11.0"/>
      <color rgb="FF000000"/>
      <name val="Arial"/>
    </font>
    <font>
      <b/>
      <sz val="11.0"/>
      <color rgb="FF000000"/>
      <name val="Arial"/>
    </font>
    <font>
      <sz val="11.0"/>
      <color theme="1"/>
      <name val="Calibri"/>
    </font>
    <font>
      <color theme="1"/>
      <name val="Calibri"/>
    </font>
    <font>
      <sz val="11.0"/>
      <color rgb="FFFF0000"/>
      <name val="Calibri"/>
    </font>
    <font>
      <b/>
      <sz val="11.0"/>
      <color theme="1"/>
      <name val="Calibri"/>
    </font>
    <font>
      <b/>
      <color theme="1"/>
      <name val="Calibri"/>
    </font>
    <font>
      <b/>
      <sz val="11.0"/>
      <color theme="1"/>
      <name val="Arial"/>
    </font>
    <font>
      <sz val="12.0"/>
      <color theme="1"/>
      <name val="Calibri"/>
    </font>
    <font>
      <sz val="11.0"/>
      <color theme="1"/>
      <name val="Arial"/>
    </font>
    <font>
      <b/>
      <sz val="11.0"/>
      <color rgb="FF000000"/>
      <name val="Calibri"/>
    </font>
    <font>
      <b/>
      <sz val="11.0"/>
      <color rgb="FF7E3794"/>
      <name val="Inconsolata"/>
    </font>
    <font>
      <b/>
      <sz val="12.0"/>
      <color rgb="FF000000"/>
      <name val="Arial"/>
    </font>
    <font>
      <b/>
      <sz val="12.0"/>
      <color rgb="FF000000"/>
      <name val="Calibri"/>
    </font>
    <font>
      <b/>
      <sz val="11.0"/>
      <color rgb="FF2C3E50"/>
      <name val="Arial"/>
    </font>
    <font>
      <sz val="11.0"/>
      <color rgb="FF000000"/>
      <name val="Calibri"/>
    </font>
    <font>
      <sz val="11.0"/>
      <color rgb="FF2C3E50"/>
      <name val="Arial"/>
    </font>
    <font>
      <sz val="11.0"/>
      <color rgb="FFC53929"/>
      <name val="Arial"/>
    </font>
    <font>
      <sz val="12.0"/>
      <color rgb="FFFF0000"/>
      <name val="Calibri"/>
    </font>
    <font>
      <b/>
      <sz val="11.0"/>
      <color rgb="FFC53929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</fills>
  <borders count="3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8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top"/>
    </xf>
    <xf borderId="2" fillId="0" fontId="2" numFmtId="0" xfId="0" applyAlignment="1" applyBorder="1" applyFont="1">
      <alignment vertical="top"/>
    </xf>
    <xf borderId="3" fillId="0" fontId="3" numFmtId="164" xfId="0" applyBorder="1" applyFont="1" applyNumberFormat="1"/>
    <xf borderId="2" fillId="0" fontId="3" numFmtId="164" xfId="0" applyBorder="1" applyFont="1" applyNumberFormat="1"/>
    <xf borderId="1" fillId="0" fontId="4" numFmtId="0" xfId="0" applyBorder="1" applyFont="1"/>
    <xf borderId="4" fillId="0" fontId="3" numFmtId="165" xfId="0" applyBorder="1" applyFont="1" applyNumberFormat="1"/>
    <xf borderId="0" fillId="0" fontId="3" numFmtId="165" xfId="0" applyFont="1" applyNumberFormat="1"/>
    <xf borderId="0" fillId="0" fontId="3" numFmtId="0" xfId="0" applyAlignment="1" applyFont="1">
      <alignment horizontal="center" vertical="center"/>
    </xf>
    <xf borderId="4" fillId="0" fontId="3" numFmtId="0" xfId="0" applyAlignment="1" applyBorder="1" applyFont="1">
      <alignment horizontal="left" vertical="center"/>
    </xf>
    <xf borderId="5" fillId="0" fontId="3" numFmtId="164" xfId="0" applyBorder="1" applyFont="1" applyNumberFormat="1"/>
    <xf borderId="0" fillId="0" fontId="3" numFmtId="164" xfId="0" applyFont="1" applyNumberFormat="1"/>
    <xf borderId="4" fillId="0" fontId="3" numFmtId="164" xfId="0" applyBorder="1" applyFont="1" applyNumberFormat="1"/>
    <xf borderId="0" fillId="0" fontId="3" numFmtId="164" xfId="0" applyAlignment="1" applyFont="1" applyNumberFormat="1">
      <alignment readingOrder="0"/>
    </xf>
    <xf borderId="0" fillId="0" fontId="4" numFmtId="166" xfId="0" applyAlignment="1" applyFont="1" applyNumberFormat="1">
      <alignment readingOrder="0"/>
    </xf>
    <xf borderId="0" fillId="0" fontId="5" numFmtId="164" xfId="0" applyAlignment="1" applyFont="1" applyNumberFormat="1">
      <alignment readingOrder="0"/>
    </xf>
    <xf borderId="0" fillId="0" fontId="4" numFmtId="166" xfId="0" applyFont="1" applyNumberFormat="1"/>
    <xf borderId="3" fillId="0" fontId="6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left" vertical="center"/>
    </xf>
    <xf borderId="7" fillId="0" fontId="6" numFmtId="164" xfId="0" applyBorder="1" applyFont="1" applyNumberFormat="1"/>
    <xf borderId="8" fillId="0" fontId="6" numFmtId="164" xfId="0" applyBorder="1" applyFont="1" applyNumberFormat="1"/>
    <xf borderId="9" fillId="0" fontId="6" numFmtId="164" xfId="0" applyBorder="1" applyFont="1" applyNumberFormat="1"/>
    <xf borderId="10" fillId="0" fontId="7" numFmtId="166" xfId="0" applyBorder="1" applyFont="1" applyNumberFormat="1"/>
    <xf borderId="11" fillId="0" fontId="6" numFmtId="164" xfId="0" applyBorder="1" applyFont="1" applyNumberFormat="1"/>
    <xf borderId="1" fillId="0" fontId="3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left" vertical="center"/>
    </xf>
    <xf borderId="1" fillId="0" fontId="3" numFmtId="164" xfId="0" applyBorder="1" applyFont="1" applyNumberFormat="1"/>
    <xf borderId="1" fillId="0" fontId="3" numFmtId="0" xfId="0" applyBorder="1" applyFont="1"/>
    <xf borderId="12" fillId="0" fontId="4" numFmtId="0" xfId="0" applyBorder="1" applyFont="1"/>
    <xf borderId="12" fillId="0" fontId="3" numFmtId="164" xfId="0" applyBorder="1" applyFont="1" applyNumberFormat="1"/>
    <xf borderId="0" fillId="0" fontId="3" numFmtId="166" xfId="0" applyAlignment="1" applyFont="1" applyNumberFormat="1">
      <alignment horizontal="right" readingOrder="0" vertical="bottom"/>
    </xf>
    <xf borderId="0" fillId="0" fontId="3" numFmtId="166" xfId="0" applyAlignment="1" applyFont="1" applyNumberFormat="1">
      <alignment vertical="bottom"/>
    </xf>
    <xf borderId="0" fillId="0" fontId="3" numFmtId="166" xfId="0" applyAlignment="1" applyFont="1" applyNumberFormat="1">
      <alignment readingOrder="0" vertical="bottom"/>
    </xf>
    <xf borderId="9" fillId="0" fontId="6" numFmtId="0" xfId="0" applyAlignment="1" applyBorder="1" applyFont="1">
      <alignment horizontal="center" vertical="center"/>
    </xf>
    <xf borderId="7" fillId="0" fontId="3" numFmtId="0" xfId="0" applyBorder="1" applyFont="1"/>
    <xf borderId="7" fillId="0" fontId="4" numFmtId="0" xfId="0" applyBorder="1" applyFont="1"/>
    <xf borderId="7" fillId="0" fontId="6" numFmtId="0" xfId="0" applyBorder="1" applyFont="1"/>
    <xf borderId="13" fillId="0" fontId="6" numFmtId="164" xfId="0" applyBorder="1" applyFont="1" applyNumberFormat="1"/>
    <xf borderId="1" fillId="0" fontId="8" numFmtId="0" xfId="0" applyBorder="1" applyFont="1"/>
    <xf borderId="12" fillId="0" fontId="9" numFmtId="0" xfId="0" applyBorder="1" applyFont="1"/>
    <xf borderId="0" fillId="0" fontId="10" numFmtId="0" xfId="0" applyAlignment="1" applyFont="1">
      <alignment horizontal="right"/>
    </xf>
    <xf borderId="4" fillId="0" fontId="10" numFmtId="167" xfId="0" applyBorder="1" applyFont="1" applyNumberFormat="1"/>
    <xf borderId="7" fillId="0" fontId="3" numFmtId="164" xfId="0" applyBorder="1" applyFont="1" applyNumberFormat="1"/>
    <xf borderId="9" fillId="0" fontId="8" numFmtId="0" xfId="0" applyBorder="1" applyFont="1"/>
    <xf borderId="6" fillId="0" fontId="9" numFmtId="0" xfId="0" applyBorder="1" applyFont="1"/>
    <xf borderId="8" fillId="0" fontId="3" numFmtId="164" xfId="0" applyBorder="1" applyFont="1" applyNumberFormat="1"/>
    <xf borderId="8" fillId="0" fontId="3" numFmtId="0" xfId="0" applyBorder="1" applyFont="1"/>
    <xf borderId="8" fillId="0" fontId="4" numFmtId="0" xfId="0" applyBorder="1" applyFont="1"/>
    <xf borderId="11" fillId="0" fontId="3" numFmtId="164" xfId="0" applyBorder="1" applyFont="1" applyNumberFormat="1"/>
    <xf borderId="4" fillId="0" fontId="3" numFmtId="0" xfId="0" applyBorder="1" applyFont="1"/>
    <xf borderId="0" fillId="0" fontId="3" numFmtId="0" xfId="0" applyAlignment="1" applyFont="1">
      <alignment horizontal="center"/>
    </xf>
    <xf borderId="4" fillId="0" fontId="3" numFmtId="167" xfId="0" applyBorder="1" applyFont="1" applyNumberFormat="1"/>
    <xf borderId="6" fillId="0" fontId="6" numFmtId="0" xfId="0" applyAlignment="1" applyBorder="1" applyFont="1">
      <alignment horizontal="center" vertical="center"/>
    </xf>
    <xf borderId="10" fillId="0" fontId="6" numFmtId="0" xfId="0" applyAlignment="1" applyBorder="1" applyFont="1">
      <alignment horizontal="center" vertical="center"/>
    </xf>
    <xf borderId="14" fillId="0" fontId="6" numFmtId="164" xfId="0" applyBorder="1" applyFont="1" applyNumberFormat="1"/>
    <xf borderId="15" fillId="0" fontId="6" numFmtId="164" xfId="0" applyBorder="1" applyFont="1" applyNumberFormat="1"/>
    <xf borderId="7" fillId="0" fontId="7" numFmtId="166" xfId="0" applyBorder="1" applyFont="1" applyNumberFormat="1"/>
    <xf borderId="4" fillId="0" fontId="3" numFmtId="0" xfId="0" applyAlignment="1" applyBorder="1" applyFont="1">
      <alignment horizontal="center" vertical="center"/>
    </xf>
    <xf borderId="7" fillId="0" fontId="4" numFmtId="166" xfId="0" applyBorder="1" applyFont="1" applyNumberFormat="1"/>
    <xf borderId="6" fillId="0" fontId="11" numFmtId="0" xfId="0" applyBorder="1" applyFont="1"/>
    <xf borderId="10" fillId="0" fontId="3" numFmtId="0" xfId="0" applyBorder="1" applyFont="1"/>
    <xf borderId="11" fillId="0" fontId="6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/>
    </xf>
    <xf borderId="16" fillId="0" fontId="7" numFmtId="166" xfId="0" applyBorder="1" applyFont="1" applyNumberFormat="1"/>
    <xf borderId="0" fillId="0" fontId="4" numFmtId="0" xfId="0" applyFont="1"/>
    <xf borderId="7" fillId="2" fontId="12" numFmtId="166" xfId="0" applyBorder="1" applyFill="1" applyFont="1" applyNumberFormat="1"/>
    <xf borderId="0" fillId="0" fontId="3" numFmtId="166" xfId="0" applyFont="1" applyNumberFormat="1"/>
    <xf borderId="0" fillId="0" fontId="2" numFmtId="0" xfId="0" applyAlignment="1" applyFont="1">
      <alignment horizontal="left" vertical="top"/>
    </xf>
    <xf borderId="7" fillId="0" fontId="2" numFmtId="0" xfId="0" applyAlignment="1" applyBorder="1" applyFont="1">
      <alignment horizontal="left" vertical="top"/>
    </xf>
    <xf borderId="3" fillId="0" fontId="2" numFmtId="0" xfId="0" applyAlignment="1" applyBorder="1" applyFont="1">
      <alignment vertical="top"/>
    </xf>
    <xf borderId="2" fillId="0" fontId="1" numFmtId="0" xfId="0" applyAlignment="1" applyBorder="1" applyFont="1">
      <alignment vertical="top"/>
    </xf>
    <xf borderId="17" fillId="0" fontId="1" numFmtId="0" xfId="0" applyAlignment="1" applyBorder="1" applyFont="1">
      <alignment vertical="top"/>
    </xf>
    <xf borderId="18" fillId="0" fontId="4" numFmtId="0" xfId="0" applyBorder="1" applyFont="1"/>
    <xf borderId="19" fillId="0" fontId="4" numFmtId="0" xfId="0" applyBorder="1" applyFont="1"/>
    <xf borderId="0" fillId="0" fontId="13" numFmtId="0" xfId="0" applyFont="1"/>
    <xf borderId="0" fillId="0" fontId="14" numFmtId="164" xfId="0" applyFont="1" applyNumberFormat="1"/>
    <xf borderId="2" fillId="0" fontId="8" numFmtId="168" xfId="0" applyAlignment="1" applyBorder="1" applyFont="1" applyNumberFormat="1">
      <alignment vertical="top"/>
    </xf>
    <xf borderId="2" fillId="2" fontId="8" numFmtId="0" xfId="0" applyAlignment="1" applyBorder="1" applyFont="1">
      <alignment vertical="top"/>
    </xf>
    <xf borderId="2" fillId="0" fontId="15" numFmtId="0" xfId="0" applyAlignment="1" applyBorder="1" applyFont="1">
      <alignment vertical="top"/>
    </xf>
    <xf borderId="2" fillId="0" fontId="14" numFmtId="0" xfId="0" applyBorder="1" applyFont="1"/>
    <xf borderId="0" fillId="0" fontId="3" numFmtId="0" xfId="0" applyAlignment="1" applyFont="1">
      <alignment horizontal="left" vertical="center"/>
    </xf>
    <xf borderId="20" fillId="0" fontId="3" numFmtId="166" xfId="0" applyAlignment="1" applyBorder="1" applyFont="1" applyNumberFormat="1">
      <alignment horizontal="left" vertical="center"/>
    </xf>
    <xf borderId="21" fillId="0" fontId="4" numFmtId="166" xfId="0" applyBorder="1" applyFont="1" applyNumberFormat="1"/>
    <xf borderId="22" fillId="0" fontId="4" numFmtId="166" xfId="0" applyBorder="1" applyFont="1" applyNumberFormat="1"/>
    <xf borderId="23" fillId="0" fontId="4" numFmtId="166" xfId="0" applyBorder="1" applyFont="1" applyNumberFormat="1"/>
    <xf borderId="2" fillId="0" fontId="3" numFmtId="0" xfId="0" applyBorder="1" applyFont="1"/>
    <xf borderId="0" fillId="0" fontId="16" numFmtId="0" xfId="0" applyFont="1"/>
    <xf borderId="24" fillId="3" fontId="17" numFmtId="168" xfId="0" applyBorder="1" applyFill="1" applyFont="1" applyNumberFormat="1"/>
    <xf borderId="0" fillId="0" fontId="17" numFmtId="168" xfId="0" applyFont="1" applyNumberFormat="1"/>
    <xf borderId="0" fillId="0" fontId="10" numFmtId="166" xfId="0" applyFont="1" applyNumberFormat="1"/>
    <xf borderId="0" fillId="0" fontId="17" numFmtId="166" xfId="0" applyAlignment="1" applyFont="1" applyNumberFormat="1">
      <alignment horizontal="right"/>
    </xf>
    <xf borderId="0" fillId="0" fontId="18" numFmtId="166" xfId="0" applyAlignment="1" applyFont="1" applyNumberFormat="1">
      <alignment horizontal="right"/>
    </xf>
    <xf borderId="0" fillId="0" fontId="3" numFmtId="166" xfId="0" applyAlignment="1" applyFont="1" applyNumberFormat="1">
      <alignment horizontal="left" vertical="center"/>
    </xf>
    <xf borderId="0" fillId="0" fontId="17" numFmtId="0" xfId="0" applyAlignment="1" applyFont="1">
      <alignment horizontal="right"/>
    </xf>
    <xf borderId="0" fillId="0" fontId="16" numFmtId="169" xfId="0" applyFont="1" applyNumberFormat="1"/>
    <xf borderId="0" fillId="0" fontId="10" numFmtId="166" xfId="0" applyAlignment="1" applyFont="1" applyNumberFormat="1">
      <alignment horizontal="right"/>
    </xf>
    <xf borderId="24" fillId="3" fontId="3" numFmtId="0" xfId="0" applyBorder="1" applyFont="1"/>
    <xf borderId="2" fillId="0" fontId="9" numFmtId="164" xfId="0" applyBorder="1" applyFont="1" applyNumberFormat="1"/>
    <xf borderId="2" fillId="0" fontId="19" numFmtId="164" xfId="0" applyBorder="1" applyFont="1" applyNumberFormat="1"/>
    <xf borderId="0" fillId="0" fontId="3" numFmtId="169" xfId="0" applyFont="1" applyNumberFormat="1"/>
    <xf borderId="0" fillId="0" fontId="10" numFmtId="0" xfId="0" applyFont="1"/>
    <xf borderId="25" fillId="3" fontId="17" numFmtId="168" xfId="0" applyBorder="1" applyFont="1" applyNumberFormat="1"/>
    <xf borderId="1" fillId="0" fontId="17" numFmtId="168" xfId="0" applyBorder="1" applyFont="1" applyNumberFormat="1"/>
    <xf borderId="1" fillId="0" fontId="10" numFmtId="166" xfId="0" applyBorder="1" applyFont="1" applyNumberFormat="1"/>
    <xf borderId="1" fillId="0" fontId="17" numFmtId="166" xfId="0" applyAlignment="1" applyBorder="1" applyFont="1" applyNumberFormat="1">
      <alignment horizontal="right"/>
    </xf>
    <xf borderId="5" fillId="0" fontId="3" numFmtId="166" xfId="0" applyAlignment="1" applyBorder="1" applyFont="1" applyNumberFormat="1">
      <alignment horizontal="left" vertical="center"/>
    </xf>
    <xf borderId="1" fillId="0" fontId="3" numFmtId="166" xfId="0" applyAlignment="1" applyBorder="1" applyFont="1" applyNumberFormat="1">
      <alignment horizontal="left" vertical="center"/>
    </xf>
    <xf borderId="26" fillId="0" fontId="3" numFmtId="0" xfId="0" applyBorder="1" applyFont="1"/>
    <xf borderId="2" fillId="0" fontId="3" numFmtId="0" xfId="0" applyAlignment="1" applyBorder="1" applyFont="1">
      <alignment horizontal="center" vertical="center"/>
    </xf>
    <xf borderId="27" fillId="0" fontId="3" numFmtId="0" xfId="0" applyAlignment="1" applyBorder="1" applyFont="1">
      <alignment horizontal="left" vertical="center"/>
    </xf>
    <xf borderId="28" fillId="0" fontId="3" numFmtId="166" xfId="0" applyAlignment="1" applyBorder="1" applyFont="1" applyNumberFormat="1">
      <alignment horizontal="left" vertical="center"/>
    </xf>
    <xf borderId="18" fillId="0" fontId="4" numFmtId="166" xfId="0" applyBorder="1" applyFont="1" applyNumberFormat="1"/>
    <xf borderId="8" fillId="0" fontId="4" numFmtId="166" xfId="0" applyBorder="1" applyFont="1" applyNumberFormat="1"/>
    <xf borderId="9" fillId="0" fontId="3" numFmtId="164" xfId="0" applyBorder="1" applyFont="1" applyNumberFormat="1"/>
    <xf borderId="29" fillId="0" fontId="3" numFmtId="164" xfId="0" applyBorder="1" applyFont="1" applyNumberFormat="1"/>
    <xf borderId="17" fillId="0" fontId="3" numFmtId="169" xfId="0" applyBorder="1" applyFont="1" applyNumberFormat="1"/>
    <xf borderId="2" fillId="3" fontId="10" numFmtId="168" xfId="0" applyBorder="1" applyFont="1" applyNumberFormat="1"/>
    <xf borderId="2" fillId="0" fontId="3" numFmtId="168" xfId="0" applyBorder="1" applyFont="1" applyNumberFormat="1"/>
    <xf borderId="2" fillId="0" fontId="8" numFmtId="166" xfId="0" applyAlignment="1" applyBorder="1" applyFont="1" applyNumberFormat="1">
      <alignment horizontal="right"/>
    </xf>
    <xf borderId="2" fillId="0" fontId="15" numFmtId="166" xfId="0" applyAlignment="1" applyBorder="1" applyFont="1" applyNumberFormat="1">
      <alignment horizontal="right"/>
    </xf>
    <xf borderId="24" fillId="3" fontId="8" numFmtId="168" xfId="0" applyBorder="1" applyFont="1" applyNumberFormat="1"/>
    <xf borderId="0" fillId="0" fontId="6" numFmtId="168" xfId="0" applyFont="1" applyNumberFormat="1"/>
    <xf borderId="0" fillId="0" fontId="8" numFmtId="166" xfId="0" applyFont="1" applyNumberFormat="1"/>
    <xf borderId="15" fillId="0" fontId="4" numFmtId="166" xfId="0" applyBorder="1" applyFont="1" applyNumberFormat="1"/>
    <xf borderId="26" fillId="0" fontId="3" numFmtId="166" xfId="0" applyAlignment="1" applyBorder="1" applyFont="1" applyNumberFormat="1">
      <alignment horizontal="left" vertical="center"/>
    </xf>
    <xf borderId="30" fillId="0" fontId="3" numFmtId="166" xfId="0" applyAlignment="1" applyBorder="1" applyFont="1" applyNumberFormat="1">
      <alignment horizontal="left" vertical="center"/>
    </xf>
    <xf borderId="2" fillId="4" fontId="3" numFmtId="164" xfId="0" applyBorder="1" applyFill="1" applyFont="1" applyNumberFormat="1"/>
    <xf borderId="24" fillId="3" fontId="17" numFmtId="168" xfId="0" applyAlignment="1" applyBorder="1" applyFont="1" applyNumberFormat="1">
      <alignment horizontal="right"/>
    </xf>
    <xf borderId="0" fillId="0" fontId="17" numFmtId="168" xfId="0" applyAlignment="1" applyFont="1" applyNumberFormat="1">
      <alignment horizontal="right"/>
    </xf>
    <xf borderId="0" fillId="0" fontId="17" numFmtId="168" xfId="0" applyAlignment="1" applyFont="1" applyNumberFormat="1">
      <alignment horizontal="left"/>
    </xf>
    <xf borderId="31" fillId="0" fontId="4" numFmtId="166" xfId="0" applyBorder="1" applyFont="1" applyNumberFormat="1"/>
    <xf borderId="1" fillId="0" fontId="10" numFmtId="166" xfId="0" applyAlignment="1" applyBorder="1" applyFont="1" applyNumberFormat="1">
      <alignment horizontal="right"/>
    </xf>
    <xf borderId="32" fillId="0" fontId="3" numFmtId="164" xfId="0" applyBorder="1" applyFont="1" applyNumberFormat="1"/>
    <xf borderId="33" fillId="4" fontId="3" numFmtId="164" xfId="0" applyBorder="1" applyFont="1" applyNumberFormat="1"/>
    <xf borderId="25" fillId="3" fontId="8" numFmtId="168" xfId="0" applyBorder="1" applyFont="1" applyNumberFormat="1"/>
    <xf borderId="1" fillId="0" fontId="6" numFmtId="168" xfId="0" applyBorder="1" applyFont="1" applyNumberFormat="1"/>
    <xf borderId="1" fillId="0" fontId="8" numFmtId="166" xfId="0" applyAlignment="1" applyBorder="1" applyFont="1" applyNumberFormat="1">
      <alignment horizontal="right"/>
    </xf>
    <xf borderId="1" fillId="0" fontId="15" numFmtId="166" xfId="0" applyAlignment="1" applyBorder="1" applyFont="1" applyNumberFormat="1">
      <alignment horizontal="right"/>
    </xf>
    <xf borderId="20" fillId="0" fontId="4" numFmtId="0" xfId="0" applyBorder="1" applyFont="1"/>
    <xf borderId="1" fillId="0" fontId="15" numFmtId="0" xfId="0" applyBorder="1" applyFont="1"/>
    <xf borderId="1" fillId="0" fontId="9" numFmtId="0" xfId="0" applyBorder="1" applyFont="1"/>
    <xf borderId="0" fillId="0" fontId="9" numFmtId="166" xfId="0" applyFont="1" applyNumberFormat="1"/>
    <xf borderId="0" fillId="0" fontId="17" numFmtId="167" xfId="0" applyFont="1" applyNumberFormat="1"/>
    <xf borderId="26" fillId="0" fontId="17" numFmtId="166" xfId="0" applyBorder="1" applyFont="1" applyNumberFormat="1"/>
    <xf borderId="30" fillId="0" fontId="17" numFmtId="166" xfId="0" applyBorder="1" applyFont="1" applyNumberFormat="1"/>
    <xf borderId="20" fillId="0" fontId="17" numFmtId="166" xfId="0" applyBorder="1" applyFont="1" applyNumberFormat="1"/>
    <xf borderId="0" fillId="0" fontId="17" numFmtId="166" xfId="0" applyFont="1" applyNumberFormat="1"/>
    <xf borderId="3" fillId="0" fontId="15" numFmtId="0" xfId="0" applyBorder="1" applyFont="1"/>
    <xf borderId="27" fillId="0" fontId="9" numFmtId="0" xfId="0" applyBorder="1" applyFont="1"/>
    <xf borderId="2" fillId="0" fontId="9" numFmtId="166" xfId="0" applyBorder="1" applyFont="1" applyNumberFormat="1"/>
    <xf borderId="27" fillId="0" fontId="9" numFmtId="166" xfId="0" applyBorder="1" applyFont="1" applyNumberFormat="1"/>
    <xf borderId="9" fillId="0" fontId="4" numFmtId="166" xfId="0" applyBorder="1" applyFont="1" applyNumberFormat="1"/>
    <xf borderId="19" fillId="0" fontId="4" numFmtId="166" xfId="0" applyBorder="1" applyFont="1" applyNumberFormat="1"/>
    <xf borderId="4" fillId="0" fontId="4" numFmtId="0" xfId="0" applyBorder="1" applyFont="1"/>
    <xf borderId="2" fillId="0" fontId="8" numFmtId="168" xfId="0" applyBorder="1" applyFont="1" applyNumberFormat="1"/>
    <xf borderId="2" fillId="3" fontId="8" numFmtId="168" xfId="0" applyBorder="1" applyFont="1" applyNumberFormat="1"/>
    <xf borderId="2" fillId="0" fontId="6" numFmtId="168" xfId="0" applyBorder="1" applyFont="1" applyNumberFormat="1"/>
    <xf borderId="24" fillId="3" fontId="10" numFmtId="168" xfId="0" applyBorder="1" applyFont="1" applyNumberFormat="1"/>
    <xf borderId="0" fillId="0" fontId="3" numFmtId="168" xfId="0" applyFont="1" applyNumberFormat="1"/>
    <xf borderId="0" fillId="0" fontId="6" numFmtId="0" xfId="0" applyAlignment="1" applyFont="1">
      <alignment horizontal="center" vertical="center"/>
    </xf>
    <xf borderId="34" fillId="0" fontId="4" numFmtId="166" xfId="0" applyBorder="1" applyFont="1" applyNumberFormat="1"/>
    <xf borderId="35" fillId="0" fontId="4" numFmtId="166" xfId="0" applyBorder="1" applyFont="1" applyNumberFormat="1"/>
    <xf borderId="2" fillId="5" fontId="3" numFmtId="164" xfId="0" applyBorder="1" applyFill="1" applyFont="1" applyNumberFormat="1"/>
    <xf borderId="20" fillId="0" fontId="3" numFmtId="166" xfId="0" applyAlignment="1" applyBorder="1" applyFont="1" applyNumberFormat="1">
      <alignment horizontal="left" readingOrder="0" vertical="center"/>
    </xf>
    <xf borderId="0" fillId="0" fontId="4" numFmtId="0" xfId="0" applyAlignment="1" applyFont="1">
      <alignment horizontal="center"/>
    </xf>
    <xf borderId="20" fillId="0" fontId="4" numFmtId="166" xfId="0" applyBorder="1" applyFont="1" applyNumberFormat="1"/>
    <xf borderId="3" fillId="0" fontId="3" numFmtId="0" xfId="0" applyAlignment="1" applyBorder="1" applyFont="1">
      <alignment horizontal="center" vertical="center"/>
    </xf>
    <xf borderId="2" fillId="0" fontId="3" numFmtId="166" xfId="0" applyAlignment="1" applyBorder="1" applyFont="1" applyNumberFormat="1">
      <alignment horizontal="center" vertical="center"/>
    </xf>
    <xf borderId="27" fillId="0" fontId="3" numFmtId="166" xfId="0" applyAlignment="1" applyBorder="1" applyFont="1" applyNumberFormat="1">
      <alignment horizontal="center" vertical="center"/>
    </xf>
    <xf borderId="36" fillId="0" fontId="4" numFmtId="166" xfId="0" applyBorder="1" applyFont="1" applyNumberFormat="1"/>
    <xf borderId="2" fillId="0" fontId="4" numFmtId="166" xfId="0" applyBorder="1" applyFont="1" applyNumberFormat="1"/>
    <xf borderId="27" fillId="0" fontId="4" numFmtId="166" xfId="0" applyBorder="1" applyFont="1" applyNumberFormat="1"/>
    <xf borderId="16" fillId="0" fontId="3" numFmtId="164" xfId="0" applyBorder="1" applyFont="1" applyNumberFormat="1"/>
    <xf borderId="5" fillId="0" fontId="3" numFmtId="166" xfId="0" applyAlignment="1" applyBorder="1" applyFont="1" applyNumberFormat="1">
      <alignment horizontal="center" vertical="center"/>
    </xf>
    <xf borderId="1" fillId="0" fontId="3" numFmtId="166" xfId="0" applyAlignment="1" applyBorder="1" applyFont="1" applyNumberFormat="1">
      <alignment horizontal="center" vertical="center"/>
    </xf>
    <xf borderId="25" fillId="3" fontId="10" numFmtId="168" xfId="0" applyBorder="1" applyFont="1" applyNumberFormat="1"/>
    <xf borderId="1" fillId="0" fontId="10" numFmtId="168" xfId="0" applyBorder="1" applyFont="1" applyNumberFormat="1"/>
    <xf borderId="27" fillId="0" fontId="3" numFmtId="0" xfId="0" applyAlignment="1" applyBorder="1" applyFont="1">
      <alignment horizontal="center" vertical="center"/>
    </xf>
    <xf borderId="20" fillId="0" fontId="3" numFmtId="166" xfId="0" applyAlignment="1" applyBorder="1" applyFont="1" applyNumberFormat="1">
      <alignment horizontal="center" vertical="center"/>
    </xf>
    <xf borderId="0" fillId="0" fontId="3" numFmtId="166" xfId="0" applyAlignment="1" applyFont="1" applyNumberFormat="1">
      <alignment horizontal="center" vertical="center"/>
    </xf>
    <xf borderId="19" fillId="0" fontId="3" numFmtId="164" xfId="0" applyBorder="1" applyFont="1" applyNumberFormat="1"/>
    <xf borderId="1" fillId="0" fontId="3" numFmtId="168" xfId="0" applyBorder="1" applyFont="1" applyNumberFormat="1"/>
    <xf borderId="37" fillId="0" fontId="4" numFmtId="166" xfId="0" applyBorder="1" applyFont="1" applyNumberFormat="1"/>
    <xf borderId="5" fillId="0" fontId="4" numFmtId="166" xfId="0" applyBorder="1" applyFont="1" applyNumberFormat="1"/>
    <xf borderId="1" fillId="0" fontId="4" numFmtId="166" xfId="0" applyBorder="1" applyFont="1" applyNumberFormat="1"/>
    <xf borderId="8" fillId="0" fontId="5" numFmtId="164" xfId="0" applyBorder="1" applyFont="1" applyNumberFormat="1"/>
    <xf borderId="1" fillId="0" fontId="20" numFmtId="166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18.29"/>
    <col customWidth="1" min="2" max="2" width="45.29"/>
    <col customWidth="1" min="3" max="3" width="15.0"/>
    <col customWidth="1" min="4" max="4" width="12.43"/>
    <col customWidth="1" min="5" max="5" width="13.57"/>
    <col customWidth="1" min="6" max="7" width="13.29"/>
    <col customWidth="1" min="8" max="8" width="12.29"/>
    <col customWidth="1" min="9" max="10" width="13.57"/>
    <col customWidth="1" min="11" max="12" width="13.86"/>
    <col customWidth="1" min="13" max="13" width="15.0"/>
    <col customWidth="1" min="14" max="14" width="13.71"/>
    <col customWidth="1" min="15" max="15" width="15.29"/>
    <col customWidth="1" min="16" max="16" width="13.57"/>
    <col customWidth="1" min="17" max="17" width="16.43"/>
    <col customWidth="1" min="18" max="18" width="15.0"/>
    <col customWidth="1" min="19" max="19" width="15.29"/>
    <col customWidth="1" min="20" max="21" width="13.86"/>
    <col customWidth="1" min="22" max="22" width="12.57"/>
    <col customWidth="1" min="23" max="23" width="13.43"/>
    <col customWidth="1" min="24" max="24" width="12.71"/>
    <col customWidth="1" min="25" max="25" width="13.86"/>
    <col customWidth="1" min="26" max="26" width="12.86"/>
    <col customWidth="1" min="27" max="27" width="14.86"/>
    <col customWidth="1" min="28" max="28" width="13.71"/>
    <col customWidth="1" min="29" max="29" width="13.86"/>
    <col customWidth="1" min="30" max="30" width="13.43"/>
    <col customWidth="1" min="31" max="32" width="13.57"/>
    <col customWidth="1" min="33" max="33" width="13.86"/>
    <col customWidth="1" min="34" max="34" width="18.14"/>
    <col customWidth="1" min="35" max="36" width="18.43"/>
    <col customWidth="1" min="37" max="37" width="16.86"/>
    <col customWidth="1" min="38" max="38" width="13.57"/>
    <col customWidth="1" min="39" max="39" width="13.43"/>
    <col customWidth="1" min="40" max="40" width="17.29"/>
    <col customWidth="1" min="41" max="41" width="16.71"/>
    <col customWidth="1" min="42" max="42" width="17.57"/>
    <col customWidth="1" min="43" max="43" width="17.29"/>
    <col customWidth="1" min="44" max="44" width="13.71"/>
    <col customWidth="1" min="45" max="45" width="13.57"/>
    <col customWidth="1" min="46" max="62" width="10.71"/>
  </cols>
  <sheetData>
    <row r="1">
      <c r="A1" s="1"/>
      <c r="B1" s="2"/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5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6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>
      <c r="A2" s="8">
        <v>3110.0</v>
      </c>
      <c r="B2" s="9" t="s">
        <v>41</v>
      </c>
      <c r="C2" s="10">
        <f t="shared" ref="C2:C20" si="1">SUM(D2:AQ2)</f>
        <v>138276</v>
      </c>
      <c r="D2" s="11">
        <v>3000.0</v>
      </c>
      <c r="E2" s="11">
        <v>55000.0</v>
      </c>
      <c r="F2" s="11"/>
      <c r="G2" s="11">
        <v>1000.0</v>
      </c>
      <c r="H2" s="11"/>
      <c r="I2" s="11">
        <v>2000.0</v>
      </c>
      <c r="J2" s="11">
        <v>10000.0</v>
      </c>
      <c r="K2" s="11"/>
      <c r="L2" s="11"/>
      <c r="M2" s="11"/>
      <c r="N2" s="11">
        <v>20000.0</v>
      </c>
      <c r="O2" s="11"/>
      <c r="P2" s="11"/>
      <c r="Q2" s="11"/>
      <c r="R2" s="11"/>
      <c r="S2" s="11"/>
      <c r="T2" s="11">
        <v>2400.0</v>
      </c>
      <c r="U2" s="11"/>
      <c r="V2" s="11"/>
      <c r="W2" s="11"/>
      <c r="X2" s="11">
        <v>16626.0</v>
      </c>
      <c r="Y2" s="11"/>
      <c r="Z2" s="11"/>
      <c r="AA2" s="11"/>
      <c r="AB2" s="11"/>
      <c r="AC2" s="11">
        <v>1500.0</v>
      </c>
      <c r="AD2" s="11"/>
      <c r="AE2" s="11">
        <v>5000.0</v>
      </c>
      <c r="AF2" s="11"/>
      <c r="AH2" s="11">
        <v>2000.0</v>
      </c>
      <c r="AI2" s="11"/>
      <c r="AJ2" s="11">
        <v>6000.0</v>
      </c>
      <c r="AK2" s="11"/>
      <c r="AL2" s="11">
        <v>3000.0</v>
      </c>
      <c r="AM2" s="11"/>
      <c r="AN2" s="11">
        <v>10000.0</v>
      </c>
      <c r="AO2" s="11">
        <v>750.0</v>
      </c>
      <c r="AP2" s="11"/>
      <c r="AQ2" s="12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</row>
    <row r="3">
      <c r="A3" s="8">
        <v>3120.0</v>
      </c>
      <c r="B3" s="9" t="s">
        <v>42</v>
      </c>
      <c r="C3" s="4">
        <f t="shared" si="1"/>
        <v>22000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>
        <v>12000.0</v>
      </c>
      <c r="Y3" s="11"/>
      <c r="Z3" s="11"/>
      <c r="AA3" s="11"/>
      <c r="AB3" s="11"/>
      <c r="AC3" s="11"/>
      <c r="AD3" s="11"/>
      <c r="AE3" s="11"/>
      <c r="AF3" s="11"/>
      <c r="AH3" s="11"/>
      <c r="AI3" s="11"/>
      <c r="AJ3" s="11"/>
      <c r="AK3" s="11"/>
      <c r="AL3" s="11"/>
      <c r="AM3" s="11"/>
      <c r="AN3" s="11"/>
      <c r="AO3" s="11"/>
      <c r="AP3" s="11"/>
      <c r="AQ3" s="12">
        <v>10000.0</v>
      </c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</row>
    <row r="4">
      <c r="A4" s="8">
        <v>3400.0</v>
      </c>
      <c r="B4" s="9" t="s">
        <v>43</v>
      </c>
      <c r="C4" s="4">
        <f t="shared" si="1"/>
        <v>2190000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>
        <v>2190000.0</v>
      </c>
      <c r="R4" s="11"/>
      <c r="S4" s="11"/>
      <c r="T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</row>
    <row r="5">
      <c r="A5" s="8">
        <v>3440.0</v>
      </c>
      <c r="B5" s="9" t="s">
        <v>44</v>
      </c>
      <c r="C5" s="4">
        <f t="shared" si="1"/>
        <v>578400</v>
      </c>
      <c r="D5" s="11"/>
      <c r="E5" s="11"/>
      <c r="F5" s="11"/>
      <c r="G5" s="11"/>
      <c r="H5" s="11">
        <v>4000.0</v>
      </c>
      <c r="I5" s="11">
        <v>10000.0</v>
      </c>
      <c r="J5" s="11"/>
      <c r="K5" s="11"/>
      <c r="L5" s="11"/>
      <c r="M5" s="11"/>
      <c r="N5" s="11"/>
      <c r="O5" s="11"/>
      <c r="P5" s="11"/>
      <c r="Q5" s="13">
        <v>500000.0</v>
      </c>
      <c r="R5" s="11">
        <v>50400.0</v>
      </c>
      <c r="S5" s="11"/>
      <c r="T5" s="11"/>
      <c r="U5" s="11"/>
      <c r="V5" s="11"/>
      <c r="W5" s="11"/>
      <c r="X5" s="11"/>
      <c r="Y5" s="11"/>
      <c r="Z5" s="11"/>
      <c r="AA5" s="11"/>
      <c r="AB5" s="11">
        <v>8000.0</v>
      </c>
      <c r="AC5" s="11"/>
      <c r="AD5" s="11"/>
      <c r="AE5" s="11"/>
      <c r="AF5" s="11"/>
      <c r="AH5" s="11">
        <v>6000.0</v>
      </c>
      <c r="AI5" s="11"/>
      <c r="AJ5" s="11"/>
      <c r="AK5" s="11"/>
      <c r="AL5" s="11"/>
      <c r="AM5" s="11"/>
      <c r="AN5" s="11"/>
      <c r="AO5" s="11"/>
      <c r="AP5" s="11"/>
      <c r="AQ5" s="12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>
      <c r="A6" s="8">
        <v>3450.0</v>
      </c>
      <c r="B6" s="9" t="s">
        <v>45</v>
      </c>
      <c r="C6" s="4">
        <f t="shared" si="1"/>
        <v>166092.96</v>
      </c>
      <c r="D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4">
        <v>146092.96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H6" s="11"/>
      <c r="AI6" s="13">
        <v>20000.0</v>
      </c>
      <c r="AJ6" s="11"/>
      <c r="AK6" s="11"/>
      <c r="AL6" s="11"/>
      <c r="AM6" s="11"/>
      <c r="AN6" s="11"/>
      <c r="AP6" s="11"/>
      <c r="AQ6" s="12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</row>
    <row r="7">
      <c r="A7" s="8">
        <v>3480.0</v>
      </c>
      <c r="B7" s="9" t="s">
        <v>46</v>
      </c>
      <c r="C7" s="4">
        <f t="shared" si="1"/>
        <v>-590300</v>
      </c>
      <c r="D7" s="11">
        <v>8000.0</v>
      </c>
      <c r="E7" s="11">
        <v>34000.0</v>
      </c>
      <c r="F7" s="11">
        <v>50000.0</v>
      </c>
      <c r="G7" s="11">
        <v>20000.0</v>
      </c>
      <c r="H7" s="11">
        <v>12000.0</v>
      </c>
      <c r="I7" s="11">
        <v>35000.0</v>
      </c>
      <c r="J7" s="11">
        <v>10000.0</v>
      </c>
      <c r="K7" s="11">
        <v>33000.0</v>
      </c>
      <c r="L7" s="11">
        <v>25000.0</v>
      </c>
      <c r="M7" s="11"/>
      <c r="N7" s="11">
        <v>100000.0</v>
      </c>
      <c r="O7" s="11">
        <v>90000.0</v>
      </c>
      <c r="P7" s="11">
        <v>1500.0</v>
      </c>
      <c r="Q7" s="15">
        <v>-1604300.0</v>
      </c>
      <c r="R7" s="11">
        <v>100000.0</v>
      </c>
      <c r="S7" s="11">
        <v>36000.0</v>
      </c>
      <c r="T7" s="11"/>
      <c r="U7" s="11">
        <v>8000.0</v>
      </c>
      <c r="V7" s="11"/>
      <c r="W7" s="11"/>
      <c r="X7" s="11"/>
      <c r="Y7" s="11">
        <v>50000.0</v>
      </c>
      <c r="Z7" s="11"/>
      <c r="AA7" s="11"/>
      <c r="AB7" s="11">
        <v>10000.0</v>
      </c>
      <c r="AC7" s="11">
        <v>10000.0</v>
      </c>
      <c r="AD7" s="11"/>
      <c r="AE7" s="11">
        <v>30000.0</v>
      </c>
      <c r="AF7" s="11">
        <v>30000.0</v>
      </c>
      <c r="AH7" s="11">
        <v>10000.0</v>
      </c>
      <c r="AI7" s="11"/>
      <c r="AJ7" s="11">
        <v>26000.0</v>
      </c>
      <c r="AK7" s="11">
        <v>28000.0</v>
      </c>
      <c r="AL7" s="11">
        <v>4000.0</v>
      </c>
      <c r="AM7" s="11">
        <v>120000.0</v>
      </c>
      <c r="AN7" s="11">
        <v>30000.0</v>
      </c>
      <c r="AO7" s="11">
        <v>3500.0</v>
      </c>
      <c r="AP7" s="11"/>
      <c r="AQ7" s="12">
        <v>100000.0</v>
      </c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>
      <c r="A8" s="8">
        <v>3490.0</v>
      </c>
      <c r="B8" s="9" t="s">
        <v>47</v>
      </c>
      <c r="C8" s="4">
        <f t="shared" si="1"/>
        <v>948422.5</v>
      </c>
      <c r="D8" s="11">
        <v>20000.0</v>
      </c>
      <c r="E8" s="11"/>
      <c r="F8" s="11"/>
      <c r="G8" s="11"/>
      <c r="H8" s="11"/>
      <c r="I8" s="11"/>
      <c r="J8" s="11"/>
      <c r="K8" s="11">
        <v>30000.0</v>
      </c>
      <c r="L8" s="11"/>
      <c r="M8" s="11"/>
      <c r="N8" s="11">
        <v>55000.0</v>
      </c>
      <c r="O8" s="11"/>
      <c r="P8" s="11">
        <v>71280.0</v>
      </c>
      <c r="Q8" s="13">
        <v>80000.0</v>
      </c>
      <c r="R8" s="11">
        <v>145000.0</v>
      </c>
      <c r="S8" s="11">
        <v>15000.0</v>
      </c>
      <c r="T8" s="11"/>
      <c r="U8" s="11">
        <v>5000.0</v>
      </c>
      <c r="V8" s="11"/>
      <c r="W8" s="11">
        <v>128000.0</v>
      </c>
      <c r="X8" s="11"/>
      <c r="Y8" s="11">
        <v>120000.0</v>
      </c>
      <c r="Z8" s="11"/>
      <c r="AA8" s="11"/>
      <c r="AB8" s="11"/>
      <c r="AC8" s="11">
        <v>2000.0</v>
      </c>
      <c r="AD8" s="11"/>
      <c r="AE8" s="11">
        <v>18000.0</v>
      </c>
      <c r="AF8" s="11">
        <v>10000.0</v>
      </c>
      <c r="AG8" s="16"/>
      <c r="AH8" s="11"/>
      <c r="AI8" s="13">
        <v>120000.0</v>
      </c>
      <c r="AJ8" s="11"/>
      <c r="AK8" s="11"/>
      <c r="AL8" s="11"/>
      <c r="AN8" s="11">
        <v>69142.5</v>
      </c>
      <c r="AO8" s="11"/>
      <c r="AP8" s="11"/>
      <c r="AQ8" s="12">
        <v>60000.0</v>
      </c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</row>
    <row r="9">
      <c r="A9" s="8">
        <v>3610.0</v>
      </c>
      <c r="B9" s="9" t="s">
        <v>48</v>
      </c>
      <c r="C9" s="4">
        <f t="shared" si="1"/>
        <v>395000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3">
        <v>180000.0</v>
      </c>
      <c r="AB9" s="11"/>
      <c r="AC9" s="11"/>
      <c r="AD9" s="11"/>
      <c r="AE9" s="11"/>
      <c r="AF9" s="11"/>
      <c r="AH9" s="11"/>
      <c r="AI9" s="13">
        <v>215000.0</v>
      </c>
      <c r="AJ9" s="11"/>
      <c r="AK9" s="11"/>
      <c r="AL9" s="11"/>
      <c r="AM9" s="11"/>
      <c r="AN9" s="11"/>
      <c r="AO9" s="11"/>
      <c r="AP9" s="11"/>
      <c r="AQ9" s="12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</row>
    <row r="10">
      <c r="A10" s="8">
        <v>3630.0</v>
      </c>
      <c r="B10" s="9" t="s">
        <v>49</v>
      </c>
      <c r="C10" s="4">
        <f t="shared" si="1"/>
        <v>19000</v>
      </c>
      <c r="D10" s="11"/>
      <c r="E10" s="11"/>
      <c r="F10" s="11"/>
      <c r="G10" s="11"/>
      <c r="H10" s="11"/>
      <c r="I10" s="11">
        <v>12000.0</v>
      </c>
      <c r="J10" s="11"/>
      <c r="K10" s="11"/>
      <c r="L10" s="11">
        <v>5000.0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>
        <v>2000.0</v>
      </c>
      <c r="AF10" s="11"/>
      <c r="AH10" s="11"/>
      <c r="AI10" s="11"/>
      <c r="AJ10" s="11"/>
      <c r="AK10" s="11"/>
      <c r="AL10" s="11"/>
      <c r="AM10" s="11"/>
      <c r="AN10" s="11"/>
      <c r="AO10" s="11"/>
      <c r="AP10" s="11"/>
      <c r="AQ10" s="12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</row>
    <row r="11">
      <c r="A11" s="8">
        <v>3900.0</v>
      </c>
      <c r="B11" s="9" t="s">
        <v>50</v>
      </c>
      <c r="C11" s="4">
        <f t="shared" si="1"/>
        <v>100600</v>
      </c>
      <c r="D11" s="11">
        <v>600.0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>
        <v>100000.0</v>
      </c>
      <c r="AH11" s="11"/>
      <c r="AI11" s="11"/>
      <c r="AJ11" s="11"/>
      <c r="AK11" s="11"/>
      <c r="AL11" s="11"/>
      <c r="AM11" s="11"/>
      <c r="AN11" s="11"/>
      <c r="AO11" s="11"/>
      <c r="AP11" s="11"/>
      <c r="AQ11" s="12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</row>
    <row r="12">
      <c r="A12" s="8">
        <v>3910.0</v>
      </c>
      <c r="B12" s="9" t="s">
        <v>51</v>
      </c>
      <c r="C12" s="4">
        <f t="shared" si="1"/>
        <v>550000</v>
      </c>
      <c r="D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3">
        <v>550000.0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H12" s="11"/>
      <c r="AI12" s="11"/>
      <c r="AJ12" s="11"/>
      <c r="AK12" s="11"/>
      <c r="AL12" s="11"/>
      <c r="AM12" s="11"/>
      <c r="AN12" s="11"/>
      <c r="AP12" s="11"/>
      <c r="AQ12" s="12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</row>
    <row r="13">
      <c r="A13" s="8">
        <v>3920.0</v>
      </c>
      <c r="B13" s="9" t="s">
        <v>52</v>
      </c>
      <c r="C13" s="4">
        <f t="shared" si="1"/>
        <v>1825235</v>
      </c>
      <c r="D13" s="11">
        <v>9000.0</v>
      </c>
      <c r="E13" s="11">
        <v>60000.0</v>
      </c>
      <c r="F13" s="11">
        <v>60000.0</v>
      </c>
      <c r="G13" s="11">
        <v>21936.0</v>
      </c>
      <c r="H13" s="11">
        <v>7500.0</v>
      </c>
      <c r="I13" s="11">
        <v>12000.0</v>
      </c>
      <c r="J13" s="11">
        <v>5000.0</v>
      </c>
      <c r="K13" s="11">
        <v>10000.0</v>
      </c>
      <c r="L13" s="11">
        <v>11200.0</v>
      </c>
      <c r="M13" s="11">
        <v>530000.0</v>
      </c>
      <c r="N13" s="11">
        <v>20000.0</v>
      </c>
      <c r="O13" s="11">
        <v>40000.0</v>
      </c>
      <c r="P13" s="11">
        <v>221200.0</v>
      </c>
      <c r="Q13" s="11"/>
      <c r="R13" s="11">
        <v>112500.0</v>
      </c>
      <c r="S13" s="11">
        <v>30000.0</v>
      </c>
      <c r="T13" s="11">
        <v>2400.0</v>
      </c>
      <c r="U13" s="11">
        <v>10000.0</v>
      </c>
      <c r="V13" s="11">
        <v>5120.0</v>
      </c>
      <c r="W13" s="11"/>
      <c r="X13" s="11">
        <v>6729.0</v>
      </c>
      <c r="Y13" s="11">
        <v>72000.0</v>
      </c>
      <c r="Z13" s="11"/>
      <c r="AA13" s="11"/>
      <c r="AB13" s="11">
        <v>6000.0</v>
      </c>
      <c r="AC13" s="11">
        <v>2000.0</v>
      </c>
      <c r="AD13" s="11">
        <v>100000.0</v>
      </c>
      <c r="AE13" s="11">
        <v>2000.0</v>
      </c>
      <c r="AF13" s="11">
        <v>30000.0</v>
      </c>
      <c r="AG13" s="16"/>
      <c r="AH13" s="11">
        <v>9000.0</v>
      </c>
      <c r="AI13" s="11"/>
      <c r="AJ13" s="11">
        <v>26000.0</v>
      </c>
      <c r="AK13" s="11">
        <v>4200.0</v>
      </c>
      <c r="AL13" s="11">
        <v>15000.0</v>
      </c>
      <c r="AM13" s="11">
        <v>230000.0</v>
      </c>
      <c r="AN13" s="11">
        <v>20000.0</v>
      </c>
      <c r="AO13" s="11">
        <v>5200.0</v>
      </c>
      <c r="AP13" s="11"/>
      <c r="AQ13" s="12">
        <v>129250.0</v>
      </c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</row>
    <row r="14">
      <c r="A14" s="8">
        <v>3940.0</v>
      </c>
      <c r="B14" s="9" t="s">
        <v>53</v>
      </c>
      <c r="C14" s="4">
        <f t="shared" si="1"/>
        <v>179500</v>
      </c>
      <c r="D14" s="11"/>
      <c r="E14" s="11"/>
      <c r="F14" s="11"/>
      <c r="G14" s="11"/>
      <c r="H14" s="11"/>
      <c r="I14" s="11">
        <v>25000.0</v>
      </c>
      <c r="J14" s="11">
        <v>35000.0</v>
      </c>
      <c r="K14" s="11"/>
      <c r="L14" s="11"/>
      <c r="M14" s="11"/>
      <c r="N14" s="11"/>
      <c r="O14" s="11">
        <v>50000.0</v>
      </c>
      <c r="P14" s="11"/>
      <c r="Q14" s="11"/>
      <c r="R14" s="11"/>
      <c r="S14" s="11"/>
      <c r="T14" s="11">
        <v>1500.0</v>
      </c>
      <c r="U14" s="11"/>
      <c r="V14" s="11"/>
      <c r="W14" s="11"/>
      <c r="X14" s="11"/>
      <c r="Y14" s="11">
        <v>64000.0</v>
      </c>
      <c r="Z14" s="11"/>
      <c r="AA14" s="11"/>
      <c r="AB14" s="11"/>
      <c r="AC14" s="11"/>
      <c r="AD14" s="11">
        <v>4000.0</v>
      </c>
      <c r="AE14" s="11"/>
      <c r="AF14" s="11"/>
      <c r="AH14" s="11"/>
      <c r="AI14" s="11"/>
      <c r="AJ14" s="11"/>
      <c r="AK14" s="11"/>
      <c r="AL14" s="11"/>
      <c r="AM14" s="11"/>
      <c r="AN14" s="11"/>
      <c r="AO14" s="11"/>
      <c r="AP14" s="11"/>
      <c r="AQ14" s="12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</row>
    <row r="15">
      <c r="A15" s="8">
        <v>3950.0</v>
      </c>
      <c r="B15" s="9" t="s">
        <v>54</v>
      </c>
      <c r="C15" s="4">
        <f t="shared" si="1"/>
        <v>262900</v>
      </c>
      <c r="D15" s="11">
        <v>30000.0</v>
      </c>
      <c r="E15" s="11"/>
      <c r="F15" s="11"/>
      <c r="G15" s="11"/>
      <c r="H15" s="11"/>
      <c r="I15" s="11">
        <v>30000.0</v>
      </c>
      <c r="J15" s="11"/>
      <c r="K15" s="11"/>
      <c r="L15" s="11"/>
      <c r="M15" s="11"/>
      <c r="N15" s="11"/>
      <c r="O15" s="11"/>
      <c r="P15" s="11">
        <v>67800.0</v>
      </c>
      <c r="Q15" s="11"/>
      <c r="R15" s="11"/>
      <c r="S15" s="11"/>
      <c r="T15" s="11"/>
      <c r="U15" s="11"/>
      <c r="V15" s="11"/>
      <c r="W15" s="11"/>
      <c r="X15" s="11"/>
      <c r="Y15" s="11">
        <v>18000.0</v>
      </c>
      <c r="Z15" s="11"/>
      <c r="AA15" s="11"/>
      <c r="AB15" s="11">
        <v>46100.0</v>
      </c>
      <c r="AC15" s="11">
        <v>6000.0</v>
      </c>
      <c r="AD15" s="11"/>
      <c r="AE15" s="11">
        <v>25000.0</v>
      </c>
      <c r="AF15" s="11"/>
      <c r="AH15" s="11"/>
      <c r="AI15" s="11"/>
      <c r="AJ15" s="11"/>
      <c r="AK15" s="11">
        <v>40000.0</v>
      </c>
      <c r="AL15" s="11"/>
      <c r="AM15" s="11"/>
      <c r="AN15" s="11"/>
      <c r="AO15" s="11"/>
      <c r="AP15" s="11"/>
      <c r="AQ15" s="12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</row>
    <row r="16">
      <c r="A16" s="8">
        <v>3960.0</v>
      </c>
      <c r="B16" s="9" t="s">
        <v>55</v>
      </c>
      <c r="C16" s="4">
        <f t="shared" si="1"/>
        <v>501100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v>312000.0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>
        <v>50000.0</v>
      </c>
      <c r="AD16" s="11">
        <v>3600.0</v>
      </c>
      <c r="AE16" s="11"/>
      <c r="AF16" s="11"/>
      <c r="AH16" s="11">
        <v>2500.0</v>
      </c>
      <c r="AI16" s="11"/>
      <c r="AJ16" s="11"/>
      <c r="AK16" s="11"/>
      <c r="AL16" s="11"/>
      <c r="AM16" s="11"/>
      <c r="AN16" s="11"/>
      <c r="AO16" s="11"/>
      <c r="AP16" s="11"/>
      <c r="AQ16" s="12">
        <v>133000.0</v>
      </c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</row>
    <row r="17">
      <c r="A17" s="8">
        <v>3970.0</v>
      </c>
      <c r="B17" s="9" t="s">
        <v>56</v>
      </c>
      <c r="C17" s="4">
        <f t="shared" si="1"/>
        <v>711700</v>
      </c>
      <c r="D17" s="11"/>
      <c r="F17" s="11">
        <v>10000.0</v>
      </c>
      <c r="G17" s="11"/>
      <c r="H17" s="11">
        <v>15000.0</v>
      </c>
      <c r="I17" s="11">
        <v>5000.0</v>
      </c>
      <c r="J17" s="11">
        <v>10000.0</v>
      </c>
      <c r="K17" s="11"/>
      <c r="L17" s="11"/>
      <c r="M17" s="11"/>
      <c r="N17" s="11">
        <v>23000.0</v>
      </c>
      <c r="O17" s="11"/>
      <c r="P17" s="11"/>
      <c r="Q17" s="11"/>
      <c r="R17" s="11">
        <v>262500.0</v>
      </c>
      <c r="S17" s="11">
        <v>33200.0</v>
      </c>
      <c r="T17" s="11"/>
      <c r="U17" s="11"/>
      <c r="V17" s="11"/>
      <c r="W17" s="11"/>
      <c r="X17" s="11"/>
      <c r="Y17" s="11"/>
      <c r="Z17" s="11"/>
      <c r="AA17" s="11"/>
      <c r="AB17" s="11">
        <v>30000.0</v>
      </c>
      <c r="AC17" s="11"/>
      <c r="AD17" s="11"/>
      <c r="AE17" s="11">
        <v>5000.0</v>
      </c>
      <c r="AF17" s="11">
        <v>13000.0</v>
      </c>
      <c r="AH17" s="11"/>
      <c r="AI17" s="11"/>
      <c r="AJ17" s="11"/>
      <c r="AK17" s="11"/>
      <c r="AL17" s="11"/>
      <c r="AM17" s="11"/>
      <c r="AN17" s="11"/>
      <c r="AO17" s="11"/>
      <c r="AP17" s="13">
        <v>70000.0</v>
      </c>
      <c r="AQ17" s="12">
        <v>235000.0</v>
      </c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</row>
    <row r="18">
      <c r="A18" s="8">
        <v>3990.0</v>
      </c>
      <c r="B18" s="9" t="s">
        <v>57</v>
      </c>
      <c r="C18" s="4">
        <f t="shared" si="1"/>
        <v>352705</v>
      </c>
      <c r="D18" s="11"/>
      <c r="E18" s="11">
        <v>1300.0</v>
      </c>
      <c r="F18" s="11"/>
      <c r="G18" s="11"/>
      <c r="H18" s="11"/>
      <c r="I18" s="11"/>
      <c r="J18" s="11"/>
      <c r="K18" s="11"/>
      <c r="L18" s="11"/>
      <c r="M18" s="11"/>
      <c r="N18" s="11">
        <v>4000.0</v>
      </c>
      <c r="O18" s="11">
        <v>5000.0</v>
      </c>
      <c r="P18" s="11"/>
      <c r="Q18" s="13">
        <v>15000.0</v>
      </c>
      <c r="R18" s="11">
        <v>132400.0</v>
      </c>
      <c r="S18" s="11"/>
      <c r="T18" s="11"/>
      <c r="U18" s="11"/>
      <c r="V18" s="11"/>
      <c r="W18" s="11">
        <v>111500.0</v>
      </c>
      <c r="X18" s="11">
        <v>1800.0</v>
      </c>
      <c r="Y18" s="11"/>
      <c r="Z18" s="11"/>
      <c r="AA18" s="11"/>
      <c r="AB18" s="11"/>
      <c r="AC18" s="11"/>
      <c r="AD18" s="11">
        <v>7000.0</v>
      </c>
      <c r="AE18" s="11">
        <v>17000.0</v>
      </c>
      <c r="AF18" s="11">
        <v>15000.0</v>
      </c>
      <c r="AH18" s="11"/>
      <c r="AI18" s="11"/>
      <c r="AJ18" s="11"/>
      <c r="AK18" s="11"/>
      <c r="AL18" s="11"/>
      <c r="AM18" s="11"/>
      <c r="AN18" s="11"/>
      <c r="AO18" s="11"/>
      <c r="AP18" s="11"/>
      <c r="AQ18" s="12">
        <v>42705.0</v>
      </c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</row>
    <row r="19">
      <c r="A19" s="8">
        <v>3991.0</v>
      </c>
      <c r="B19" s="9" t="s">
        <v>58</v>
      </c>
      <c r="C19" s="4">
        <f t="shared" si="1"/>
        <v>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H19" s="11"/>
      <c r="AI19" s="11"/>
      <c r="AJ19" s="11"/>
      <c r="AK19" s="11"/>
      <c r="AL19" s="11"/>
      <c r="AM19" s="11"/>
      <c r="AN19" s="11"/>
      <c r="AO19" s="11"/>
      <c r="AP19" s="11"/>
      <c r="AQ19" s="12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</row>
    <row r="20">
      <c r="A20" s="17" t="s">
        <v>59</v>
      </c>
      <c r="B20" s="18"/>
      <c r="C20" s="19">
        <f t="shared" si="1"/>
        <v>8350631.46</v>
      </c>
      <c r="D20" s="20">
        <f t="shared" ref="D20:P20" si="2">SUM(D2:D19)</f>
        <v>70600</v>
      </c>
      <c r="E20" s="20">
        <f t="shared" si="2"/>
        <v>150300</v>
      </c>
      <c r="F20" s="20">
        <f t="shared" si="2"/>
        <v>120000</v>
      </c>
      <c r="G20" s="20">
        <f t="shared" si="2"/>
        <v>42936</v>
      </c>
      <c r="H20" s="20">
        <f t="shared" si="2"/>
        <v>38500</v>
      </c>
      <c r="I20" s="20">
        <f t="shared" si="2"/>
        <v>131000</v>
      </c>
      <c r="J20" s="20">
        <f t="shared" si="2"/>
        <v>70000</v>
      </c>
      <c r="K20" s="20">
        <f t="shared" si="2"/>
        <v>73000</v>
      </c>
      <c r="L20" s="20">
        <f t="shared" si="2"/>
        <v>41200</v>
      </c>
      <c r="M20" s="20">
        <f t="shared" si="2"/>
        <v>530000</v>
      </c>
      <c r="N20" s="20">
        <f t="shared" si="2"/>
        <v>222000</v>
      </c>
      <c r="O20" s="20">
        <f t="shared" si="2"/>
        <v>185000</v>
      </c>
      <c r="P20" s="20">
        <f t="shared" si="2"/>
        <v>361780</v>
      </c>
      <c r="Q20" s="21">
        <f>SUM(Q3:Q19)</f>
        <v>1876792.96</v>
      </c>
      <c r="R20" s="20">
        <f t="shared" ref="R20:AQ20" si="3">SUM(R2:R19)</f>
        <v>1114800</v>
      </c>
      <c r="S20" s="20">
        <f t="shared" si="3"/>
        <v>114200</v>
      </c>
      <c r="T20" s="20">
        <f t="shared" si="3"/>
        <v>6300</v>
      </c>
      <c r="U20" s="20">
        <f t="shared" si="3"/>
        <v>23000</v>
      </c>
      <c r="V20" s="20">
        <f t="shared" si="3"/>
        <v>5120</v>
      </c>
      <c r="W20" s="20">
        <f t="shared" si="3"/>
        <v>239500</v>
      </c>
      <c r="X20" s="20">
        <f t="shared" si="3"/>
        <v>37155</v>
      </c>
      <c r="Y20" s="20">
        <f t="shared" si="3"/>
        <v>324000</v>
      </c>
      <c r="Z20" s="20">
        <f t="shared" si="3"/>
        <v>0</v>
      </c>
      <c r="AA20" s="20">
        <f t="shared" si="3"/>
        <v>180000</v>
      </c>
      <c r="AB20" s="20">
        <f t="shared" si="3"/>
        <v>100100</v>
      </c>
      <c r="AC20" s="20">
        <f t="shared" si="3"/>
        <v>71500</v>
      </c>
      <c r="AD20" s="20">
        <f t="shared" si="3"/>
        <v>114600</v>
      </c>
      <c r="AE20" s="20">
        <f t="shared" si="3"/>
        <v>104000</v>
      </c>
      <c r="AF20" s="20">
        <f t="shared" si="3"/>
        <v>198000</v>
      </c>
      <c r="AG20" s="22">
        <f t="shared" si="3"/>
        <v>0</v>
      </c>
      <c r="AH20" s="20">
        <f t="shared" si="3"/>
        <v>29500</v>
      </c>
      <c r="AI20" s="20">
        <f t="shared" si="3"/>
        <v>355000</v>
      </c>
      <c r="AJ20" s="20">
        <f t="shared" si="3"/>
        <v>58000</v>
      </c>
      <c r="AK20" s="20">
        <f t="shared" si="3"/>
        <v>72200</v>
      </c>
      <c r="AL20" s="20">
        <f t="shared" si="3"/>
        <v>22000</v>
      </c>
      <c r="AM20" s="20">
        <f t="shared" si="3"/>
        <v>350000</v>
      </c>
      <c r="AN20" s="20">
        <f t="shared" si="3"/>
        <v>129142.5</v>
      </c>
      <c r="AO20" s="20">
        <f t="shared" si="3"/>
        <v>9450</v>
      </c>
      <c r="AP20" s="20">
        <f t="shared" si="3"/>
        <v>70000</v>
      </c>
      <c r="AQ20" s="23">
        <f t="shared" si="3"/>
        <v>709955</v>
      </c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</row>
    <row r="21" ht="15.75" customHeight="1">
      <c r="A21" s="8"/>
      <c r="B21" s="9"/>
      <c r="C21" s="11"/>
      <c r="D21" s="11"/>
      <c r="E21" s="11"/>
      <c r="F21" s="11"/>
      <c r="G21" s="11"/>
      <c r="H21" s="11"/>
      <c r="I21" s="11"/>
      <c r="J21" s="11"/>
      <c r="L21" s="11"/>
      <c r="M21" s="11"/>
      <c r="N21" s="11"/>
      <c r="O21" s="11"/>
      <c r="P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H21" s="11"/>
      <c r="AI21" s="11"/>
      <c r="AJ21" s="11"/>
      <c r="AK21" s="11"/>
      <c r="AL21" s="11"/>
      <c r="AM21" s="11"/>
      <c r="AN21" s="11"/>
      <c r="AP21" s="11"/>
      <c r="AQ21" s="12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</row>
    <row r="22" ht="15.75" customHeight="1">
      <c r="A22" s="24" t="s">
        <v>60</v>
      </c>
      <c r="B22" s="25"/>
      <c r="C22" s="26"/>
      <c r="D22" s="26"/>
      <c r="E22" s="26"/>
      <c r="F22" s="26"/>
      <c r="G22" s="26"/>
      <c r="H22" s="26"/>
      <c r="I22" s="26"/>
      <c r="J22" s="26"/>
      <c r="K22" s="27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8"/>
      <c r="AH22" s="26"/>
      <c r="AI22" s="26"/>
      <c r="AJ22" s="26"/>
      <c r="AK22" s="26"/>
      <c r="AL22" s="26"/>
      <c r="AM22" s="26"/>
      <c r="AN22" s="26"/>
      <c r="AO22" s="27"/>
      <c r="AP22" s="26"/>
      <c r="AQ22" s="29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</row>
    <row r="23" ht="15.75" customHeight="1">
      <c r="A23" s="8">
        <v>5010.0</v>
      </c>
      <c r="B23" s="9" t="s">
        <v>61</v>
      </c>
      <c r="C23" s="4">
        <f t="shared" ref="C23:C40" si="4">SUM(D23:AQ23)</f>
        <v>472231.38</v>
      </c>
      <c r="D23" s="11"/>
      <c r="E23" s="11"/>
      <c r="G23" s="11"/>
      <c r="H23" s="11"/>
      <c r="I23" s="11"/>
      <c r="J23" s="11"/>
      <c r="K23" s="11"/>
      <c r="L23" s="11">
        <v>19000.0</v>
      </c>
      <c r="M23" s="11"/>
      <c r="N23" s="11"/>
      <c r="O23" s="11"/>
      <c r="P23" s="11"/>
      <c r="Q23" s="30">
        <v>453231.38</v>
      </c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H23" s="11"/>
      <c r="AI23" s="11"/>
      <c r="AJ23" s="11"/>
      <c r="AK23" s="11"/>
      <c r="AL23" s="11"/>
      <c r="AM23" s="11"/>
      <c r="AN23" s="11"/>
      <c r="AO23" s="11"/>
      <c r="AP23" s="11"/>
      <c r="AQ23" s="12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</row>
    <row r="24" ht="15.75" customHeight="1">
      <c r="A24" s="8">
        <v>5011.0</v>
      </c>
      <c r="B24" s="9" t="s">
        <v>62</v>
      </c>
      <c r="C24" s="4">
        <f t="shared" si="4"/>
        <v>303850</v>
      </c>
      <c r="D24" s="11"/>
      <c r="E24" s="11">
        <v>10000.0</v>
      </c>
      <c r="F24" s="11">
        <v>3500.0</v>
      </c>
      <c r="G24" s="11">
        <v>8000.0</v>
      </c>
      <c r="H24" s="11"/>
      <c r="I24" s="11"/>
      <c r="J24" s="11"/>
      <c r="K24" s="11"/>
      <c r="L24" s="11"/>
      <c r="M24" s="11"/>
      <c r="N24" s="11"/>
      <c r="O24" s="11"/>
      <c r="P24" s="11">
        <v>148350.0</v>
      </c>
      <c r="Q24" s="31"/>
      <c r="R24" s="11"/>
      <c r="S24" s="11"/>
      <c r="T24" s="11"/>
      <c r="U24" s="11">
        <v>5000.0</v>
      </c>
      <c r="V24" s="11"/>
      <c r="W24" s="11">
        <v>4000.0</v>
      </c>
      <c r="X24" s="11"/>
      <c r="Y24" s="11"/>
      <c r="Z24" s="11"/>
      <c r="AA24" s="11"/>
      <c r="AB24" s="11"/>
      <c r="AC24" s="11"/>
      <c r="AD24" s="11">
        <v>110000.0</v>
      </c>
      <c r="AE24" s="11"/>
      <c r="AF24" s="11"/>
      <c r="AH24" s="11"/>
      <c r="AI24" s="11"/>
      <c r="AJ24" s="11"/>
      <c r="AK24" s="11"/>
      <c r="AL24" s="11"/>
      <c r="AM24" s="11">
        <v>15000.0</v>
      </c>
      <c r="AN24" s="11"/>
      <c r="AO24" s="11"/>
      <c r="AP24" s="11"/>
      <c r="AQ24" s="12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</row>
    <row r="25" ht="15.75" customHeight="1">
      <c r="A25" s="8">
        <v>5020.0</v>
      </c>
      <c r="B25" s="9" t="s">
        <v>63</v>
      </c>
      <c r="C25" s="4">
        <f t="shared" si="4"/>
        <v>51889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30">
        <v>51889.0</v>
      </c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H25" s="11"/>
      <c r="AI25" s="11"/>
      <c r="AJ25" s="11"/>
      <c r="AK25" s="11"/>
      <c r="AL25" s="11"/>
      <c r="AM25" s="11"/>
      <c r="AN25" s="11"/>
      <c r="AO25" s="11"/>
      <c r="AP25" s="11"/>
      <c r="AQ25" s="12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</row>
    <row r="26" ht="15.75" customHeight="1">
      <c r="A26" s="8">
        <v>5090.0</v>
      </c>
      <c r="B26" s="9" t="s">
        <v>64</v>
      </c>
      <c r="C26" s="4">
        <f t="shared" si="4"/>
        <v>140280.62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32">
        <v>51480.62</v>
      </c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>
        <v>88800.0</v>
      </c>
      <c r="AE26" s="11"/>
      <c r="AF26" s="11"/>
      <c r="AH26" s="11"/>
      <c r="AI26" s="11"/>
      <c r="AJ26" s="11"/>
      <c r="AK26" s="11"/>
      <c r="AL26" s="11"/>
      <c r="AM26" s="11"/>
      <c r="AN26" s="11"/>
      <c r="AO26" s="11"/>
      <c r="AP26" s="11"/>
      <c r="AQ26" s="12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</row>
    <row r="27" ht="15.75" customHeight="1">
      <c r="A27" s="8">
        <v>5250.0</v>
      </c>
      <c r="B27" s="9" t="s">
        <v>65</v>
      </c>
      <c r="C27" s="4">
        <f t="shared" si="4"/>
        <v>10094.24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30">
        <v>10094.24</v>
      </c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H27" s="11"/>
      <c r="AI27" s="11"/>
      <c r="AJ27" s="11"/>
      <c r="AK27" s="11"/>
      <c r="AL27" s="11"/>
      <c r="AM27" s="11"/>
      <c r="AN27" s="11"/>
      <c r="AO27" s="11"/>
      <c r="AP27" s="11"/>
      <c r="AQ27" s="12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</row>
    <row r="28" ht="15.75" customHeight="1">
      <c r="A28" s="8">
        <v>5270.0</v>
      </c>
      <c r="B28" s="9" t="s">
        <v>66</v>
      </c>
      <c r="C28" s="4">
        <f t="shared" si="4"/>
        <v>4392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30">
        <v>4392.0</v>
      </c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H28" s="11"/>
      <c r="AI28" s="11"/>
      <c r="AJ28" s="11"/>
      <c r="AK28" s="11"/>
      <c r="AL28" s="11"/>
      <c r="AM28" s="11"/>
      <c r="AN28" s="11"/>
      <c r="AO28" s="11"/>
      <c r="AP28" s="11"/>
      <c r="AQ28" s="12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</row>
    <row r="29" ht="15.75" customHeight="1">
      <c r="A29" s="8">
        <v>5290.0</v>
      </c>
      <c r="B29" s="9" t="s">
        <v>67</v>
      </c>
      <c r="C29" s="4">
        <f t="shared" si="4"/>
        <v>-14486.24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30">
        <v>-14486.24</v>
      </c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H29" s="11"/>
      <c r="AI29" s="11"/>
      <c r="AJ29" s="11"/>
      <c r="AK29" s="11"/>
      <c r="AL29" s="11"/>
      <c r="AM29" s="11"/>
      <c r="AN29" s="11"/>
      <c r="AO29" s="11"/>
      <c r="AP29" s="11"/>
      <c r="AQ29" s="12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</row>
    <row r="30" ht="15.75" customHeight="1">
      <c r="A30" s="8">
        <v>5310.0</v>
      </c>
      <c r="B30" s="9" t="s">
        <v>68</v>
      </c>
      <c r="C30" s="4">
        <f t="shared" si="4"/>
        <v>7000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3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>
        <v>7000.0</v>
      </c>
      <c r="AH30" s="11"/>
      <c r="AI30" s="11"/>
      <c r="AJ30" s="11"/>
      <c r="AK30" s="11"/>
      <c r="AL30" s="11"/>
      <c r="AM30" s="11"/>
      <c r="AN30" s="11"/>
      <c r="AO30" s="11"/>
      <c r="AP30" s="11"/>
      <c r="AQ30" s="12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</row>
    <row r="31" ht="15.75" customHeight="1">
      <c r="A31" s="8">
        <v>5330.0</v>
      </c>
      <c r="B31" s="9" t="s">
        <v>69</v>
      </c>
      <c r="C31" s="4">
        <f t="shared" si="4"/>
        <v>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3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H31" s="11"/>
      <c r="AI31" s="11"/>
      <c r="AJ31" s="11"/>
      <c r="AK31" s="11"/>
      <c r="AL31" s="11"/>
      <c r="AM31" s="11"/>
      <c r="AN31" s="11"/>
      <c r="AO31" s="11"/>
      <c r="AP31" s="11"/>
      <c r="AQ31" s="12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</row>
    <row r="32" ht="15.75" customHeight="1">
      <c r="A32" s="8">
        <v>5350.0</v>
      </c>
      <c r="B32" s="9" t="s">
        <v>70</v>
      </c>
      <c r="C32" s="4">
        <f t="shared" si="4"/>
        <v>502960</v>
      </c>
      <c r="D32" s="11"/>
      <c r="E32" s="11"/>
      <c r="F32" s="11">
        <v>36000.0</v>
      </c>
      <c r="G32" s="11"/>
      <c r="H32" s="11"/>
      <c r="I32" s="11"/>
      <c r="J32" s="11"/>
      <c r="K32" s="11"/>
      <c r="L32" s="11"/>
      <c r="M32" s="11">
        <v>100000.0</v>
      </c>
      <c r="N32" s="11"/>
      <c r="O32" s="11"/>
      <c r="P32" s="11"/>
      <c r="Q32" s="31"/>
      <c r="R32" s="11">
        <v>207860.0</v>
      </c>
      <c r="S32" s="11">
        <v>21600.0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>
        <v>12000.0</v>
      </c>
      <c r="AE32" s="11"/>
      <c r="AF32" s="11"/>
      <c r="AH32" s="11"/>
      <c r="AI32" s="11"/>
      <c r="AJ32" s="11"/>
      <c r="AK32" s="11"/>
      <c r="AL32" s="11"/>
      <c r="AM32" s="11"/>
      <c r="AN32" s="11"/>
      <c r="AO32" s="11"/>
      <c r="AP32" s="11"/>
      <c r="AQ32" s="12">
        <v>125500.0</v>
      </c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</row>
    <row r="33" ht="15.75" customHeight="1">
      <c r="A33" s="8">
        <v>5400.0</v>
      </c>
      <c r="B33" s="9" t="s">
        <v>71</v>
      </c>
      <c r="C33" s="4">
        <f t="shared" si="4"/>
        <v>86006.22</v>
      </c>
      <c r="D33" s="11"/>
      <c r="E33" s="11"/>
      <c r="F33" s="11"/>
      <c r="G33" s="11"/>
      <c r="H33" s="11"/>
      <c r="I33" s="11"/>
      <c r="J33" s="11"/>
      <c r="K33" s="11"/>
      <c r="L33" s="11">
        <v>2660.0</v>
      </c>
      <c r="M33" s="11"/>
      <c r="N33" s="11"/>
      <c r="O33" s="11"/>
      <c r="P33" s="11">
        <v>8280.0</v>
      </c>
      <c r="Q33" s="30">
        <v>63905.62</v>
      </c>
      <c r="R33" s="11">
        <v>6000.0</v>
      </c>
      <c r="S33" s="11">
        <v>3045.6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H33" s="11"/>
      <c r="AI33" s="11"/>
      <c r="AJ33" s="11"/>
      <c r="AK33" s="11"/>
      <c r="AL33" s="11"/>
      <c r="AM33" s="11">
        <v>2115.0</v>
      </c>
      <c r="AN33" s="11"/>
      <c r="AO33" s="11"/>
      <c r="AP33" s="11"/>
      <c r="AQ33" s="12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</row>
    <row r="34" ht="15.75" customHeight="1">
      <c r="A34" s="8">
        <v>5411.0</v>
      </c>
      <c r="B34" s="9" t="s">
        <v>72</v>
      </c>
      <c r="C34" s="4">
        <f t="shared" si="4"/>
        <v>7316.34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30">
        <v>7316.34</v>
      </c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H34" s="11"/>
      <c r="AI34" s="11"/>
      <c r="AJ34" s="11"/>
      <c r="AK34" s="11"/>
      <c r="AL34" s="11"/>
      <c r="AM34" s="11"/>
      <c r="AN34" s="11"/>
      <c r="AO34" s="11"/>
      <c r="AP34" s="11"/>
      <c r="AQ34" s="12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</row>
    <row r="35" ht="15.75" customHeight="1">
      <c r="A35" s="8">
        <v>5510.0</v>
      </c>
      <c r="B35" s="9" t="s">
        <v>73</v>
      </c>
      <c r="C35" s="4">
        <f t="shared" si="4"/>
        <v>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H35" s="11"/>
      <c r="AI35" s="11"/>
      <c r="AJ35" s="11"/>
      <c r="AK35" s="11"/>
      <c r="AL35" s="11"/>
      <c r="AM35" s="11"/>
      <c r="AN35" s="11"/>
      <c r="AO35" s="11"/>
      <c r="AP35" s="11"/>
      <c r="AQ35" s="12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</row>
    <row r="36" ht="15.75" customHeight="1">
      <c r="A36" s="8">
        <v>5900.0</v>
      </c>
      <c r="B36" s="9" t="s">
        <v>74</v>
      </c>
      <c r="C36" s="4">
        <f t="shared" si="4"/>
        <v>2000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>
        <v>2000.0</v>
      </c>
      <c r="AE36" s="11"/>
      <c r="AF36" s="11"/>
      <c r="AH36" s="11"/>
      <c r="AI36" s="11"/>
      <c r="AJ36" s="11"/>
      <c r="AK36" s="11"/>
      <c r="AL36" s="11"/>
      <c r="AM36" s="11"/>
      <c r="AN36" s="11"/>
      <c r="AO36" s="11"/>
      <c r="AP36" s="11"/>
      <c r="AQ36" s="12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</row>
    <row r="37" ht="15.75" customHeight="1">
      <c r="A37" s="8">
        <v>5910.0</v>
      </c>
      <c r="B37" s="9" t="s">
        <v>75</v>
      </c>
      <c r="C37" s="4">
        <f t="shared" si="4"/>
        <v>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3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H37" s="11"/>
      <c r="AI37" s="11"/>
      <c r="AJ37" s="11"/>
      <c r="AK37" s="11"/>
      <c r="AL37" s="11"/>
      <c r="AM37" s="11"/>
      <c r="AN37" s="11"/>
      <c r="AO37" s="11"/>
      <c r="AP37" s="11"/>
      <c r="AQ37" s="12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</row>
    <row r="38" ht="15.75" customHeight="1">
      <c r="A38" s="8">
        <v>5945.0</v>
      </c>
      <c r="B38" s="9" t="s">
        <v>76</v>
      </c>
      <c r="C38" s="4">
        <f t="shared" si="4"/>
        <v>10094.24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30">
        <v>10094.24</v>
      </c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H38" s="11"/>
      <c r="AI38" s="11"/>
      <c r="AJ38" s="11"/>
      <c r="AK38" s="11"/>
      <c r="AL38" s="11"/>
      <c r="AM38" s="11"/>
      <c r="AN38" s="11"/>
      <c r="AO38" s="11"/>
      <c r="AP38" s="11"/>
      <c r="AQ38" s="12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</row>
    <row r="39" ht="15.75" customHeight="1">
      <c r="A39" s="8">
        <v>5990.0</v>
      </c>
      <c r="B39" s="9" t="s">
        <v>77</v>
      </c>
      <c r="C39" s="4">
        <f t="shared" si="4"/>
        <v>15000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>
        <v>5000.0</v>
      </c>
      <c r="O39" s="11"/>
      <c r="P39" s="11">
        <v>10000.0</v>
      </c>
      <c r="Q39" s="3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H39" s="11"/>
      <c r="AI39" s="11"/>
      <c r="AJ39" s="11"/>
      <c r="AK39" s="11"/>
      <c r="AL39" s="11"/>
      <c r="AM39" s="11"/>
      <c r="AN39" s="11"/>
      <c r="AO39" s="11"/>
      <c r="AP39" s="11"/>
      <c r="AQ39" s="12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</row>
    <row r="40" ht="15.75" customHeight="1">
      <c r="A40" s="33" t="s">
        <v>78</v>
      </c>
      <c r="B40" s="18"/>
      <c r="C40" s="19">
        <f t="shared" si="4"/>
        <v>1598627.8</v>
      </c>
      <c r="D40" s="19">
        <f t="shared" ref="D40:G40" si="5">SUM(D22:D39)</f>
        <v>0</v>
      </c>
      <c r="E40" s="19">
        <f t="shared" si="5"/>
        <v>10000</v>
      </c>
      <c r="F40" s="19">
        <f t="shared" si="5"/>
        <v>39500</v>
      </c>
      <c r="G40" s="19">
        <f t="shared" si="5"/>
        <v>8000</v>
      </c>
      <c r="H40" s="19"/>
      <c r="I40" s="19"/>
      <c r="J40" s="19"/>
      <c r="K40" s="34"/>
      <c r="L40" s="19">
        <f t="shared" ref="L40:N40" si="6">SUM(L23:L39)</f>
        <v>21660</v>
      </c>
      <c r="M40" s="19">
        <f t="shared" si="6"/>
        <v>100000</v>
      </c>
      <c r="N40" s="19">
        <f t="shared" si="6"/>
        <v>5000</v>
      </c>
      <c r="O40" s="19"/>
      <c r="P40" s="19">
        <f>SUM(P22:P39)</f>
        <v>166630</v>
      </c>
      <c r="Q40" s="19">
        <f>SUM(Q21:Q39)</f>
        <v>637917.2</v>
      </c>
      <c r="R40" s="19">
        <f t="shared" ref="R40:S40" si="7">SUM(R23:R39)</f>
        <v>213860</v>
      </c>
      <c r="S40" s="19">
        <f t="shared" si="7"/>
        <v>24645.6</v>
      </c>
      <c r="T40" s="19"/>
      <c r="U40" s="19">
        <f>SUM(U23:U39)</f>
        <v>5000</v>
      </c>
      <c r="V40" s="19"/>
      <c r="W40" s="19">
        <f t="shared" ref="W40:AA40" si="8">SUM(W23:W39)</f>
        <v>4000</v>
      </c>
      <c r="X40" s="19">
        <f t="shared" si="8"/>
        <v>0</v>
      </c>
      <c r="Y40" s="19">
        <f t="shared" si="8"/>
        <v>0</v>
      </c>
      <c r="Z40" s="19">
        <f t="shared" si="8"/>
        <v>0</v>
      </c>
      <c r="AA40" s="19">
        <f t="shared" si="8"/>
        <v>0</v>
      </c>
      <c r="AB40" s="19">
        <f>SUM(AB24:AB39)</f>
        <v>0</v>
      </c>
      <c r="AC40" s="19">
        <f t="shared" ref="AC40:AG40" si="9">SUM(AC23:AC39)</f>
        <v>0</v>
      </c>
      <c r="AD40" s="19">
        <f t="shared" si="9"/>
        <v>212800</v>
      </c>
      <c r="AE40" s="19">
        <f t="shared" si="9"/>
        <v>0</v>
      </c>
      <c r="AF40" s="19">
        <f t="shared" si="9"/>
        <v>7000</v>
      </c>
      <c r="AG40" s="35">
        <f t="shared" si="9"/>
        <v>0</v>
      </c>
      <c r="AH40" s="19"/>
      <c r="AI40" s="19"/>
      <c r="AJ40" s="19"/>
      <c r="AK40" s="19"/>
      <c r="AL40" s="19"/>
      <c r="AM40" s="19">
        <f>SUM(AM23:AM39)</f>
        <v>17115</v>
      </c>
      <c r="AN40" s="19"/>
      <c r="AO40" s="36"/>
      <c r="AP40" s="19"/>
      <c r="AQ40" s="37">
        <f>SUM(AQ21:AQ39)</f>
        <v>125500</v>
      </c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</row>
    <row r="41" ht="15.75" customHeight="1">
      <c r="A41" s="8"/>
      <c r="B41" s="9"/>
      <c r="C41" s="11"/>
      <c r="D41" s="11"/>
      <c r="E41" s="11"/>
      <c r="F41" s="11"/>
      <c r="G41" s="11"/>
      <c r="H41" s="11"/>
      <c r="I41" s="11"/>
      <c r="J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H41" s="11"/>
      <c r="AI41" s="11"/>
      <c r="AJ41" s="11"/>
      <c r="AK41" s="11"/>
      <c r="AL41" s="11"/>
      <c r="AM41" s="11"/>
      <c r="AN41" s="11"/>
      <c r="AO41" s="11"/>
      <c r="AP41" s="11"/>
      <c r="AQ41" s="12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</row>
    <row r="42" ht="15.75" customHeight="1">
      <c r="A42" s="38" t="s">
        <v>79</v>
      </c>
      <c r="B42" s="39"/>
      <c r="C42" s="26"/>
      <c r="D42" s="26"/>
      <c r="E42" s="26"/>
      <c r="F42" s="26"/>
      <c r="G42" s="26"/>
      <c r="H42" s="26"/>
      <c r="I42" s="26"/>
      <c r="J42" s="26"/>
      <c r="K42" s="27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5"/>
      <c r="AH42" s="26"/>
      <c r="AI42" s="26"/>
      <c r="AJ42" s="26"/>
      <c r="AK42" s="26"/>
      <c r="AL42" s="26"/>
      <c r="AM42" s="26"/>
      <c r="AN42" s="26"/>
      <c r="AO42" s="26"/>
      <c r="AP42" s="26"/>
      <c r="AQ42" s="29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</row>
    <row r="43" ht="15.75" customHeight="1">
      <c r="A43" s="40">
        <v>6000.0</v>
      </c>
      <c r="B43" s="41" t="s">
        <v>80</v>
      </c>
      <c r="C43" s="11">
        <f t="shared" ref="C43:C45" si="10">SUM(D43:AQ43)</f>
        <v>0</v>
      </c>
      <c r="D43" s="11"/>
      <c r="E43" s="11"/>
      <c r="F43" s="11"/>
      <c r="G43" s="11"/>
      <c r="H43" s="11"/>
      <c r="I43" s="11"/>
      <c r="J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H43" s="11"/>
      <c r="AI43" s="11"/>
      <c r="AJ43" s="11"/>
      <c r="AK43" s="11"/>
      <c r="AL43" s="11"/>
      <c r="AM43" s="11"/>
      <c r="AN43" s="11"/>
      <c r="AO43" s="11"/>
      <c r="AP43" s="11"/>
      <c r="AQ43" s="12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</row>
    <row r="44" ht="15.75" customHeight="1">
      <c r="A44" s="40">
        <v>6010.0</v>
      </c>
      <c r="B44" s="41" t="s">
        <v>81</v>
      </c>
      <c r="C44" s="11">
        <f t="shared" si="10"/>
        <v>0</v>
      </c>
      <c r="D44" s="11"/>
      <c r="E44" s="11"/>
      <c r="F44" s="11"/>
      <c r="G44" s="11"/>
      <c r="H44" s="11"/>
      <c r="I44" s="11"/>
      <c r="J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H44" s="11"/>
      <c r="AI44" s="11"/>
      <c r="AJ44" s="11"/>
      <c r="AK44" s="11"/>
      <c r="AL44" s="11"/>
      <c r="AM44" s="11"/>
      <c r="AN44" s="11"/>
      <c r="AO44" s="11"/>
      <c r="AP44" s="11"/>
      <c r="AQ44" s="12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</row>
    <row r="45" ht="15.75" customHeight="1">
      <c r="A45" s="40">
        <v>6015.0</v>
      </c>
      <c r="B45" s="41" t="s">
        <v>82</v>
      </c>
      <c r="C45" s="11">
        <f t="shared" si="10"/>
        <v>0</v>
      </c>
      <c r="D45" s="11"/>
      <c r="E45" s="11"/>
      <c r="F45" s="11"/>
      <c r="G45" s="11"/>
      <c r="H45" s="11"/>
      <c r="I45" s="11"/>
      <c r="J45" s="11"/>
      <c r="K45" s="34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42"/>
      <c r="AE45" s="11"/>
      <c r="AF45" s="11"/>
      <c r="AH45" s="11"/>
      <c r="AI45" s="11"/>
      <c r="AJ45" s="11"/>
      <c r="AK45" s="11"/>
      <c r="AL45" s="11"/>
      <c r="AM45" s="11"/>
      <c r="AN45" s="11"/>
      <c r="AO45" s="11"/>
      <c r="AP45" s="11"/>
      <c r="AQ45" s="12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</row>
    <row r="46" ht="15.75" customHeight="1">
      <c r="A46" s="43" t="s">
        <v>83</v>
      </c>
      <c r="B46" s="44"/>
      <c r="C46" s="45">
        <f>SUM(C43:AQ45)</f>
        <v>0</v>
      </c>
      <c r="D46" s="45"/>
      <c r="E46" s="45"/>
      <c r="F46" s="45"/>
      <c r="G46" s="45"/>
      <c r="H46" s="45"/>
      <c r="I46" s="45"/>
      <c r="J46" s="45"/>
      <c r="K46" s="46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2"/>
      <c r="AE46" s="45"/>
      <c r="AF46" s="45"/>
      <c r="AG46" s="47"/>
      <c r="AH46" s="45"/>
      <c r="AI46" s="45"/>
      <c r="AJ46" s="45"/>
      <c r="AK46" s="45"/>
      <c r="AL46" s="45"/>
      <c r="AM46" s="45"/>
      <c r="AN46" s="45"/>
      <c r="AO46" s="45"/>
      <c r="AP46" s="45"/>
      <c r="AQ46" s="48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</row>
    <row r="47" ht="15.75" customHeight="1">
      <c r="B47" s="49"/>
      <c r="C47" s="11"/>
      <c r="D47" s="11"/>
      <c r="E47" s="11"/>
      <c r="F47" s="11"/>
      <c r="G47" s="11"/>
      <c r="H47" s="11"/>
      <c r="I47" s="11"/>
      <c r="J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H47" s="11"/>
      <c r="AI47" s="11"/>
      <c r="AJ47" s="11"/>
      <c r="AK47" s="11"/>
      <c r="AL47" s="11"/>
      <c r="AM47" s="11"/>
      <c r="AN47" s="11"/>
      <c r="AO47" s="11"/>
      <c r="AP47" s="11"/>
      <c r="AQ47" s="12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</row>
    <row r="48" ht="15.75" customHeight="1">
      <c r="B48" s="49"/>
      <c r="C48" s="11"/>
      <c r="D48" s="11"/>
      <c r="E48" s="11"/>
      <c r="F48" s="11"/>
      <c r="G48" s="11"/>
      <c r="H48" s="11"/>
      <c r="I48" s="11"/>
      <c r="J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H48" s="11"/>
      <c r="AI48" s="11"/>
      <c r="AJ48" s="11"/>
      <c r="AK48" s="11"/>
      <c r="AL48" s="11"/>
      <c r="AM48" s="11"/>
      <c r="AN48" s="11"/>
      <c r="AO48" s="11"/>
      <c r="AP48" s="11"/>
      <c r="AQ48" s="12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</row>
    <row r="49" ht="15.75" customHeight="1">
      <c r="A49" s="24" t="s">
        <v>84</v>
      </c>
      <c r="B49" s="25"/>
      <c r="C49" s="26"/>
      <c r="D49" s="26"/>
      <c r="E49" s="26"/>
      <c r="F49" s="26"/>
      <c r="G49" s="26"/>
      <c r="H49" s="26"/>
      <c r="I49" s="26"/>
      <c r="J49" s="26"/>
      <c r="K49" s="27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5"/>
      <c r="AH49" s="26"/>
      <c r="AI49" s="26"/>
      <c r="AJ49" s="26"/>
      <c r="AK49" s="26"/>
      <c r="AL49" s="26"/>
      <c r="AM49" s="26"/>
      <c r="AN49" s="26"/>
      <c r="AO49" s="26"/>
      <c r="AP49" s="26"/>
      <c r="AQ49" s="29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</row>
    <row r="50" ht="15.75" customHeight="1">
      <c r="A50" s="8">
        <v>4110.0</v>
      </c>
      <c r="B50" s="9" t="s">
        <v>85</v>
      </c>
      <c r="C50" s="4">
        <f t="shared" ref="C50:C114" si="11">SUM(D50:AQ50)</f>
        <v>277354.08</v>
      </c>
      <c r="D50" s="11">
        <v>1000.0</v>
      </c>
      <c r="E50" s="11">
        <v>55000.0</v>
      </c>
      <c r="F50" s="11"/>
      <c r="G50" s="11"/>
      <c r="H50" s="11"/>
      <c r="I50" s="11"/>
      <c r="J50" s="11"/>
      <c r="K50" s="11"/>
      <c r="L50" s="11"/>
      <c r="M50" s="11">
        <v>30000.0</v>
      </c>
      <c r="N50" s="11">
        <v>30000.0</v>
      </c>
      <c r="O50" s="11"/>
      <c r="P50" s="11"/>
      <c r="Q50" s="11"/>
      <c r="R50" s="11">
        <v>58820.0</v>
      </c>
      <c r="S50" s="11"/>
      <c r="T50" s="11">
        <v>1800.0</v>
      </c>
      <c r="U50" s="11"/>
      <c r="V50" s="11"/>
      <c r="W50" s="11"/>
      <c r="X50" s="11">
        <v>19269.08</v>
      </c>
      <c r="Y50" s="11">
        <v>60000.0</v>
      </c>
      <c r="Z50" s="11"/>
      <c r="AA50" s="11"/>
      <c r="AB50" s="11"/>
      <c r="AC50" s="11"/>
      <c r="AD50" s="11"/>
      <c r="AE50" s="11">
        <v>5000.0</v>
      </c>
      <c r="AF50" s="11"/>
      <c r="AH50" s="11"/>
      <c r="AI50" s="11"/>
      <c r="AJ50" s="11">
        <v>9065.0</v>
      </c>
      <c r="AK50" s="11"/>
      <c r="AL50" s="11">
        <v>2400.0</v>
      </c>
      <c r="AM50" s="11"/>
      <c r="AN50" s="11">
        <v>5000.0</v>
      </c>
      <c r="AO50" s="11"/>
      <c r="AP50" s="11"/>
      <c r="AQ50" s="12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</row>
    <row r="51" ht="15.75" customHeight="1">
      <c r="A51" s="8">
        <v>4120.0</v>
      </c>
      <c r="B51" s="9" t="s">
        <v>86</v>
      </c>
      <c r="C51" s="4">
        <f t="shared" si="11"/>
        <v>563804</v>
      </c>
      <c r="D51" s="11"/>
      <c r="E51" s="11"/>
      <c r="F51" s="11">
        <v>25000.0</v>
      </c>
      <c r="G51" s="11">
        <v>4000.0</v>
      </c>
      <c r="H51" s="11"/>
      <c r="I51" s="11">
        <v>13500.0</v>
      </c>
      <c r="J51" s="11">
        <v>20000.0</v>
      </c>
      <c r="K51" s="11"/>
      <c r="L51" s="11">
        <v>15000.0</v>
      </c>
      <c r="M51" s="11">
        <v>100000.0</v>
      </c>
      <c r="N51" s="11">
        <v>30000.0</v>
      </c>
      <c r="O51" s="11">
        <v>10000.0</v>
      </c>
      <c r="P51" s="11">
        <v>4654.0</v>
      </c>
      <c r="Q51" s="11"/>
      <c r="R51" s="11">
        <v>30000.0</v>
      </c>
      <c r="S51" s="11">
        <v>11000.0</v>
      </c>
      <c r="T51" s="11">
        <v>900.0</v>
      </c>
      <c r="U51" s="11">
        <v>1000.0</v>
      </c>
      <c r="V51" s="11"/>
      <c r="W51" s="11">
        <v>5000.0</v>
      </c>
      <c r="X51" s="11"/>
      <c r="Y51" s="11"/>
      <c r="Z51" s="11"/>
      <c r="AA51" s="11"/>
      <c r="AB51" s="11"/>
      <c r="AC51" s="11">
        <v>10000.0</v>
      </c>
      <c r="AD51" s="11"/>
      <c r="AE51" s="11">
        <v>19000.0</v>
      </c>
      <c r="AF51" s="11">
        <v>180000.0</v>
      </c>
      <c r="AG51" s="16"/>
      <c r="AH51" s="11"/>
      <c r="AI51" s="11"/>
      <c r="AJ51" s="11">
        <v>3000.0</v>
      </c>
      <c r="AK51" s="11"/>
      <c r="AL51" s="11">
        <v>1000.0</v>
      </c>
      <c r="AM51" s="11">
        <v>15000.0</v>
      </c>
      <c r="AN51" s="11">
        <v>2000.0</v>
      </c>
      <c r="AO51" s="11">
        <v>3500.0</v>
      </c>
      <c r="AP51" s="11"/>
      <c r="AQ51" s="12">
        <v>60250.0</v>
      </c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</row>
    <row r="52" ht="15.75" customHeight="1">
      <c r="A52" s="8">
        <v>4150.0</v>
      </c>
      <c r="B52" s="9" t="s">
        <v>87</v>
      </c>
      <c r="C52" s="4">
        <f t="shared" si="11"/>
        <v>40000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>
        <v>40000.0</v>
      </c>
      <c r="Z52" s="11"/>
      <c r="AA52" s="11"/>
      <c r="AB52" s="11"/>
      <c r="AC52" s="11"/>
      <c r="AD52" s="11"/>
      <c r="AE52" s="11"/>
      <c r="AF52" s="11"/>
      <c r="AH52" s="11"/>
      <c r="AI52" s="11"/>
      <c r="AJ52" s="11"/>
      <c r="AK52" s="11"/>
      <c r="AL52" s="11"/>
      <c r="AM52" s="11"/>
      <c r="AN52" s="11"/>
      <c r="AO52" s="11"/>
      <c r="AP52" s="11"/>
      <c r="AQ52" s="12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</row>
    <row r="53" ht="15.75" customHeight="1">
      <c r="A53" s="8">
        <v>4200.0</v>
      </c>
      <c r="B53" s="9" t="s">
        <v>88</v>
      </c>
      <c r="C53" s="4">
        <f t="shared" si="11"/>
        <v>631055</v>
      </c>
      <c r="D53" s="11">
        <v>2175.0</v>
      </c>
      <c r="E53" s="11">
        <v>25000.0</v>
      </c>
      <c r="F53" s="11">
        <v>50000.0</v>
      </c>
      <c r="G53" s="11">
        <v>10180.0</v>
      </c>
      <c r="H53" s="11">
        <v>3000.0</v>
      </c>
      <c r="I53" s="11"/>
      <c r="J53" s="11"/>
      <c r="K53" s="11">
        <v>2000.0</v>
      </c>
      <c r="L53" s="11">
        <v>6000.0</v>
      </c>
      <c r="M53" s="11">
        <v>70000.0</v>
      </c>
      <c r="N53" s="11">
        <v>10000.0</v>
      </c>
      <c r="O53" s="11"/>
      <c r="P53" s="11">
        <v>1500.0</v>
      </c>
      <c r="Q53" s="13">
        <v>4000.0</v>
      </c>
      <c r="R53" s="11">
        <v>170000.0</v>
      </c>
      <c r="S53" s="11">
        <v>38000.0</v>
      </c>
      <c r="T53" s="11"/>
      <c r="U53" s="11">
        <v>3000.0</v>
      </c>
      <c r="V53" s="11"/>
      <c r="W53" s="11"/>
      <c r="X53" s="11"/>
      <c r="Y53" s="11">
        <v>7000.0</v>
      </c>
      <c r="Z53" s="11"/>
      <c r="AA53" s="11"/>
      <c r="AB53" s="11">
        <v>6000.0</v>
      </c>
      <c r="AC53" s="11">
        <v>2000.0</v>
      </c>
      <c r="AD53" s="11">
        <v>1500.0</v>
      </c>
      <c r="AE53" s="11">
        <v>4500.0</v>
      </c>
      <c r="AF53" s="11">
        <v>5000.0</v>
      </c>
      <c r="AG53" s="16"/>
      <c r="AH53" s="11">
        <v>1000.0</v>
      </c>
      <c r="AI53" s="11"/>
      <c r="AJ53" s="11">
        <v>10000.0</v>
      </c>
      <c r="AK53" s="11">
        <v>3000.0</v>
      </c>
      <c r="AL53" s="11">
        <v>5200.0</v>
      </c>
      <c r="AM53" s="11">
        <v>30000.0</v>
      </c>
      <c r="AN53" s="11">
        <v>2000.0</v>
      </c>
      <c r="AO53" s="11">
        <v>500.0</v>
      </c>
      <c r="AP53" s="11"/>
      <c r="AQ53" s="12">
        <v>158500.0</v>
      </c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</row>
    <row r="54" ht="15.75" customHeight="1">
      <c r="A54" s="8">
        <v>4300.0</v>
      </c>
      <c r="B54" s="9" t="s">
        <v>89</v>
      </c>
      <c r="C54" s="4">
        <f t="shared" si="11"/>
        <v>19400</v>
      </c>
      <c r="D54" s="11"/>
      <c r="E54" s="11"/>
      <c r="F54" s="11"/>
      <c r="G54" s="11"/>
      <c r="H54" s="11"/>
      <c r="I54" s="11"/>
      <c r="J54" s="11"/>
      <c r="K54" s="11">
        <v>2500.0</v>
      </c>
      <c r="L54" s="11">
        <v>400.0</v>
      </c>
      <c r="M54" s="11"/>
      <c r="N54" s="11"/>
      <c r="O54" s="11">
        <v>1000.0</v>
      </c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>
        <v>2000.0</v>
      </c>
      <c r="AC54" s="11"/>
      <c r="AD54" s="11">
        <v>6000.0</v>
      </c>
      <c r="AE54" s="11"/>
      <c r="AF54" s="11"/>
      <c r="AH54" s="11">
        <v>2500.0</v>
      </c>
      <c r="AI54" s="11"/>
      <c r="AJ54" s="11"/>
      <c r="AK54" s="11"/>
      <c r="AL54" s="11"/>
      <c r="AM54" s="11"/>
      <c r="AN54" s="11">
        <v>5000.0</v>
      </c>
      <c r="AO54" s="11"/>
      <c r="AP54" s="11"/>
      <c r="AQ54" s="12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</row>
    <row r="55" ht="15.75" customHeight="1">
      <c r="A55" s="8">
        <v>4350.0</v>
      </c>
      <c r="B55" s="9" t="s">
        <v>90</v>
      </c>
      <c r="C55" s="4">
        <f t="shared" si="11"/>
        <v>0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H55" s="11"/>
      <c r="AI55" s="11"/>
      <c r="AJ55" s="11"/>
      <c r="AK55" s="11"/>
      <c r="AL55" s="11"/>
      <c r="AM55" s="11"/>
      <c r="AN55" s="11"/>
      <c r="AO55" s="11"/>
      <c r="AP55" s="11"/>
      <c r="AQ55" s="12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</row>
    <row r="56" ht="15.75" customHeight="1">
      <c r="A56" s="8">
        <v>4500.0</v>
      </c>
      <c r="B56" s="9" t="s">
        <v>91</v>
      </c>
      <c r="C56" s="4">
        <f t="shared" si="11"/>
        <v>136802</v>
      </c>
      <c r="D56" s="11">
        <v>20500.0</v>
      </c>
      <c r="E56" s="11"/>
      <c r="F56" s="11"/>
      <c r="G56" s="11"/>
      <c r="H56" s="11">
        <v>16000.0</v>
      </c>
      <c r="I56" s="11"/>
      <c r="J56" s="11"/>
      <c r="K56" s="11"/>
      <c r="L56" s="11">
        <v>2000.0</v>
      </c>
      <c r="M56" s="11"/>
      <c r="N56" s="11">
        <v>50000.0</v>
      </c>
      <c r="O56" s="11"/>
      <c r="P56" s="11"/>
      <c r="Q56" s="13">
        <v>1500.0</v>
      </c>
      <c r="R56" s="11"/>
      <c r="S56" s="11"/>
      <c r="T56" s="11"/>
      <c r="U56" s="11"/>
      <c r="V56" s="11"/>
      <c r="W56" s="11"/>
      <c r="X56" s="11">
        <v>16802.0</v>
      </c>
      <c r="Y56" s="11">
        <v>30000.0</v>
      </c>
      <c r="Z56" s="11"/>
      <c r="AA56" s="11"/>
      <c r="AB56" s="11"/>
      <c r="AC56" s="11"/>
      <c r="AD56" s="11"/>
      <c r="AE56" s="11"/>
      <c r="AF56" s="11"/>
      <c r="AH56" s="11"/>
      <c r="AI56" s="11"/>
      <c r="AJ56" s="11"/>
      <c r="AK56" s="11"/>
      <c r="AL56" s="11"/>
      <c r="AM56" s="11"/>
      <c r="AN56" s="11"/>
      <c r="AO56" s="11"/>
      <c r="AP56" s="11"/>
      <c r="AQ56" s="12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</row>
    <row r="57" ht="15.75" customHeight="1">
      <c r="A57" s="8">
        <v>4510.0</v>
      </c>
      <c r="B57" s="9" t="s">
        <v>92</v>
      </c>
      <c r="C57" s="4">
        <f t="shared" si="11"/>
        <v>190500</v>
      </c>
      <c r="D57" s="11"/>
      <c r="E57" s="11"/>
      <c r="F57" s="11"/>
      <c r="G57" s="11"/>
      <c r="H57" s="11"/>
      <c r="I57" s="11">
        <v>15000.0</v>
      </c>
      <c r="J57" s="11"/>
      <c r="K57" s="11"/>
      <c r="L57" s="11"/>
      <c r="M57" s="11"/>
      <c r="N57" s="11"/>
      <c r="O57" s="11"/>
      <c r="P57" s="11">
        <v>2500.0</v>
      </c>
      <c r="Q57" s="13">
        <v>15000.0</v>
      </c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>
        <v>10000.0</v>
      </c>
      <c r="AC57" s="11"/>
      <c r="AD57" s="11"/>
      <c r="AE57" s="11"/>
      <c r="AF57" s="11"/>
      <c r="AH57" s="11"/>
      <c r="AI57" s="11"/>
      <c r="AJ57" s="11"/>
      <c r="AK57" s="11">
        <v>30000.0</v>
      </c>
      <c r="AL57" s="11"/>
      <c r="AM57" s="11">
        <v>2000.0</v>
      </c>
      <c r="AN57" s="11">
        <v>12000.0</v>
      </c>
      <c r="AO57" s="11"/>
      <c r="AP57" s="11"/>
      <c r="AQ57" s="12">
        <v>104000.0</v>
      </c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</row>
    <row r="58" ht="15.75" customHeight="1">
      <c r="A58" s="8">
        <v>4590.0</v>
      </c>
      <c r="B58" s="9" t="s">
        <v>93</v>
      </c>
      <c r="C58" s="4">
        <f t="shared" si="11"/>
        <v>0</v>
      </c>
      <c r="D58" s="11"/>
      <c r="F58" s="11"/>
      <c r="G58" s="11"/>
      <c r="H58" s="11"/>
      <c r="I58" s="11"/>
      <c r="J58" s="11"/>
      <c r="K58" s="11"/>
      <c r="L58" s="11"/>
      <c r="M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H58" s="11"/>
      <c r="AI58" s="11"/>
      <c r="AJ58" s="11"/>
      <c r="AK58" s="11"/>
      <c r="AL58" s="11"/>
      <c r="AM58" s="11"/>
      <c r="AN58" s="11"/>
      <c r="AO58" s="11"/>
      <c r="AP58" s="11"/>
      <c r="AQ58" s="12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</row>
    <row r="59" ht="15.75" customHeight="1">
      <c r="A59" s="8">
        <v>4700.0</v>
      </c>
      <c r="B59" s="9" t="s">
        <v>94</v>
      </c>
      <c r="C59" s="4">
        <f t="shared" si="11"/>
        <v>1301697.5</v>
      </c>
      <c r="D59" s="11">
        <v>19000.0</v>
      </c>
      <c r="E59" s="11">
        <v>12000.0</v>
      </c>
      <c r="F59" s="11"/>
      <c r="G59" s="11"/>
      <c r="H59" s="11"/>
      <c r="I59" s="11">
        <v>8000.0</v>
      </c>
      <c r="J59" s="11"/>
      <c r="K59" s="11"/>
      <c r="L59" s="11"/>
      <c r="M59" s="11">
        <v>210000.0</v>
      </c>
      <c r="N59" s="11">
        <v>54000.0</v>
      </c>
      <c r="O59" s="11"/>
      <c r="P59" s="11">
        <v>71280.0</v>
      </c>
      <c r="Q59" s="11"/>
      <c r="R59" s="11">
        <v>200000.0</v>
      </c>
      <c r="S59" s="11">
        <v>3000.0</v>
      </c>
      <c r="T59" s="11"/>
      <c r="U59" s="11"/>
      <c r="V59" s="11"/>
      <c r="W59" s="11"/>
      <c r="X59" s="11">
        <v>1125.0</v>
      </c>
      <c r="Y59" s="11">
        <v>150000.0</v>
      </c>
      <c r="Z59" s="11"/>
      <c r="AA59" s="11"/>
      <c r="AB59" s="11"/>
      <c r="AC59" s="11">
        <v>15000.0</v>
      </c>
      <c r="AD59" s="11"/>
      <c r="AE59" s="11">
        <v>54150.0</v>
      </c>
      <c r="AF59" s="11">
        <v>15000.0</v>
      </c>
      <c r="AH59" s="11"/>
      <c r="AI59" s="11"/>
      <c r="AJ59" s="11"/>
      <c r="AK59" s="11"/>
      <c r="AL59" s="11"/>
      <c r="AM59" s="11">
        <v>350000.0</v>
      </c>
      <c r="AN59" s="11">
        <v>69142.5</v>
      </c>
      <c r="AO59" s="11"/>
      <c r="AP59" s="11"/>
      <c r="AQ59" s="12">
        <v>70000.0</v>
      </c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</row>
    <row r="60" ht="15.75" customHeight="1">
      <c r="A60" s="8">
        <v>4800.0</v>
      </c>
      <c r="B60" s="9" t="s">
        <v>95</v>
      </c>
      <c r="C60" s="4">
        <f t="shared" si="11"/>
        <v>754500</v>
      </c>
      <c r="D60" s="11"/>
      <c r="E60" s="11">
        <v>55000.0</v>
      </c>
      <c r="F60" s="11"/>
      <c r="G60" s="11"/>
      <c r="H60" s="11">
        <v>4000.0</v>
      </c>
      <c r="I60" s="11">
        <v>30000.0</v>
      </c>
      <c r="J60" s="11"/>
      <c r="K60" s="11"/>
      <c r="L60" s="11"/>
      <c r="M60" s="11">
        <v>5000.0</v>
      </c>
      <c r="N60" s="11">
        <v>10000.0</v>
      </c>
      <c r="O60" s="11">
        <v>175000.0</v>
      </c>
      <c r="P60" s="11"/>
      <c r="Q60" s="11"/>
      <c r="R60" s="11">
        <v>236000.0</v>
      </c>
      <c r="S60" s="11">
        <v>8000.0</v>
      </c>
      <c r="T60" s="11"/>
      <c r="U60" s="11">
        <v>2000.0</v>
      </c>
      <c r="V60" s="11"/>
      <c r="W60" s="11">
        <v>28500.0</v>
      </c>
      <c r="X60" s="11"/>
      <c r="Y60" s="11">
        <v>15000.0</v>
      </c>
      <c r="Z60" s="11"/>
      <c r="AA60" s="11"/>
      <c r="AB60" s="11">
        <v>70000.0</v>
      </c>
      <c r="AC60" s="11">
        <v>25000.0</v>
      </c>
      <c r="AD60" s="11"/>
      <c r="AE60" s="11">
        <v>25000.0</v>
      </c>
      <c r="AF60" s="11">
        <v>10000.0</v>
      </c>
      <c r="AH60" s="11"/>
      <c r="AI60" s="11"/>
      <c r="AJ60" s="11">
        <v>15000.0</v>
      </c>
      <c r="AK60" s="11">
        <v>20000.0</v>
      </c>
      <c r="AL60" s="11"/>
      <c r="AM60" s="11"/>
      <c r="AN60" s="11">
        <v>15000.0</v>
      </c>
      <c r="AO60" s="11">
        <v>6000.0</v>
      </c>
      <c r="AP60" s="11"/>
      <c r="AQ60" s="12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</row>
    <row r="61" ht="15.75" customHeight="1">
      <c r="A61" s="50">
        <v>4990.0</v>
      </c>
      <c r="B61" s="51" t="s">
        <v>96</v>
      </c>
      <c r="C61" s="4">
        <f t="shared" si="11"/>
        <v>9000</v>
      </c>
      <c r="D61" s="11">
        <v>9000.0</v>
      </c>
      <c r="F61" s="11"/>
      <c r="G61" s="11"/>
      <c r="H61" s="11"/>
      <c r="I61" s="11"/>
      <c r="J61" s="11"/>
      <c r="K61" s="11"/>
      <c r="L61" s="11"/>
      <c r="M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H61" s="11"/>
      <c r="AI61" s="11"/>
      <c r="AJ61" s="11"/>
      <c r="AK61" s="11"/>
      <c r="AL61" s="11"/>
      <c r="AM61" s="11"/>
      <c r="AN61" s="11"/>
      <c r="AO61" s="11"/>
      <c r="AP61" s="11"/>
      <c r="AQ61" s="12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</row>
    <row r="62" ht="15.75" customHeight="1">
      <c r="A62" s="8">
        <v>4990.0</v>
      </c>
      <c r="B62" s="9" t="s">
        <v>97</v>
      </c>
      <c r="C62" s="4">
        <f t="shared" si="11"/>
        <v>694240</v>
      </c>
      <c r="D62" s="11"/>
      <c r="E62" s="11">
        <v>20000.0</v>
      </c>
      <c r="F62" s="11"/>
      <c r="G62" s="11">
        <v>6000.0</v>
      </c>
      <c r="H62" s="11">
        <v>5000.0</v>
      </c>
      <c r="I62" s="11">
        <v>3000.0</v>
      </c>
      <c r="J62" s="11">
        <v>10000.0</v>
      </c>
      <c r="K62" s="11">
        <v>19000.0</v>
      </c>
      <c r="L62" s="11">
        <v>5000.0</v>
      </c>
      <c r="M62" s="11">
        <v>25000.0</v>
      </c>
      <c r="N62" s="11">
        <v>15000.0</v>
      </c>
      <c r="O62" s="11">
        <v>20000.0</v>
      </c>
      <c r="P62" s="11">
        <v>119300.0</v>
      </c>
      <c r="Q62" s="13">
        <v>100000.0</v>
      </c>
      <c r="R62" s="11">
        <v>33000.0</v>
      </c>
      <c r="S62" s="11">
        <v>18000.0</v>
      </c>
      <c r="T62" s="11">
        <v>1000.0</v>
      </c>
      <c r="U62" s="11">
        <v>5000.0</v>
      </c>
      <c r="V62" s="11">
        <v>600.0</v>
      </c>
      <c r="W62" s="11"/>
      <c r="X62" s="11"/>
      <c r="Y62" s="11">
        <v>12000.0</v>
      </c>
      <c r="Z62" s="11"/>
      <c r="AA62" s="11"/>
      <c r="AB62" s="11">
        <v>20000.0</v>
      </c>
      <c r="AC62" s="11">
        <v>25000.0</v>
      </c>
      <c r="AD62" s="11">
        <v>20000.0</v>
      </c>
      <c r="AE62" s="11">
        <v>30000.0</v>
      </c>
      <c r="AF62" s="11">
        <v>40000.0</v>
      </c>
      <c r="AH62" s="11">
        <v>20000.0</v>
      </c>
      <c r="AI62" s="13">
        <v>5000.0</v>
      </c>
      <c r="AJ62" s="11">
        <v>15000.0</v>
      </c>
      <c r="AK62" s="11">
        <v>20000.0</v>
      </c>
      <c r="AL62" s="11">
        <v>3000.0</v>
      </c>
      <c r="AM62" s="11">
        <v>22000.0</v>
      </c>
      <c r="AN62" s="11">
        <v>15000.0</v>
      </c>
      <c r="AO62" s="11">
        <v>2000.0</v>
      </c>
      <c r="AP62" s="11"/>
      <c r="AQ62" s="12">
        <v>40340.0</v>
      </c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</row>
    <row r="63" ht="15.75" customHeight="1">
      <c r="A63" s="8">
        <v>6010.0</v>
      </c>
      <c r="B63" s="9" t="s">
        <v>81</v>
      </c>
      <c r="C63" s="4">
        <f t="shared" si="11"/>
        <v>199000</v>
      </c>
      <c r="D63" s="11"/>
      <c r="E63" s="11"/>
      <c r="F63" s="11"/>
      <c r="G63" s="11"/>
      <c r="H63" s="11"/>
      <c r="I63" s="11"/>
      <c r="J63" s="11">
        <v>3000.0</v>
      </c>
      <c r="K63" s="11"/>
      <c r="L63" s="11"/>
      <c r="M63" s="11"/>
      <c r="O63" s="11"/>
      <c r="P63" s="11"/>
      <c r="Q63" s="11"/>
      <c r="R63" s="11"/>
      <c r="S63" s="11">
        <v>20000.0</v>
      </c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>
        <v>66000.0</v>
      </c>
      <c r="AH63" s="11"/>
      <c r="AI63" s="13">
        <v>110000.0</v>
      </c>
      <c r="AJ63" s="11"/>
      <c r="AK63" s="11"/>
      <c r="AL63" s="11"/>
      <c r="AM63" s="11"/>
      <c r="AN63" s="11"/>
      <c r="AO63" s="11"/>
      <c r="AP63" s="11"/>
      <c r="AQ63" s="12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</row>
    <row r="64" ht="15.75" customHeight="1">
      <c r="A64" s="8">
        <v>6015.0</v>
      </c>
      <c r="B64" s="9" t="s">
        <v>82</v>
      </c>
      <c r="C64" s="4">
        <f t="shared" si="11"/>
        <v>0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H64" s="11"/>
      <c r="AI64" s="11"/>
      <c r="AJ64" s="11"/>
      <c r="AK64" s="11"/>
      <c r="AL64" s="11"/>
      <c r="AM64" s="11"/>
      <c r="AN64" s="11"/>
      <c r="AO64" s="11"/>
      <c r="AP64" s="11"/>
      <c r="AQ64" s="12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</row>
    <row r="65" ht="15.75" customHeight="1">
      <c r="A65" s="8">
        <v>6100.0</v>
      </c>
      <c r="B65" s="9" t="s">
        <v>98</v>
      </c>
      <c r="C65" s="4">
        <f t="shared" si="11"/>
        <v>164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>
        <v>164.0</v>
      </c>
      <c r="Y65" s="11"/>
      <c r="Z65" s="11"/>
      <c r="AA65" s="11"/>
      <c r="AB65" s="11"/>
      <c r="AC65" s="11"/>
      <c r="AD65" s="11"/>
      <c r="AE65" s="11"/>
      <c r="AF65" s="11"/>
      <c r="AH65" s="11"/>
      <c r="AI65" s="11"/>
      <c r="AJ65" s="11"/>
      <c r="AK65" s="11"/>
      <c r="AL65" s="11"/>
      <c r="AM65" s="11"/>
      <c r="AN65" s="11"/>
      <c r="AO65" s="11"/>
      <c r="AP65" s="11"/>
      <c r="AQ65" s="12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</row>
    <row r="66" ht="15.75" customHeight="1">
      <c r="A66" s="8">
        <v>6110.0</v>
      </c>
      <c r="B66" s="9" t="s">
        <v>99</v>
      </c>
      <c r="C66" s="4">
        <f t="shared" si="11"/>
        <v>1213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>
        <v>1213.0</v>
      </c>
      <c r="Y66" s="11"/>
      <c r="Z66" s="11"/>
      <c r="AA66" s="11"/>
      <c r="AB66" s="11"/>
      <c r="AC66" s="11"/>
      <c r="AD66" s="11"/>
      <c r="AE66" s="11"/>
      <c r="AF66" s="11"/>
      <c r="AH66" s="11"/>
      <c r="AI66" s="11"/>
      <c r="AJ66" s="11"/>
      <c r="AK66" s="11"/>
      <c r="AL66" s="11"/>
      <c r="AM66" s="11"/>
      <c r="AN66" s="11"/>
      <c r="AO66" s="11"/>
      <c r="AP66" s="11"/>
      <c r="AQ66" s="12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</row>
    <row r="67" ht="15.75" customHeight="1">
      <c r="A67" s="8">
        <v>6300.0</v>
      </c>
      <c r="B67" s="9" t="s">
        <v>100</v>
      </c>
      <c r="C67" s="4">
        <f t="shared" si="11"/>
        <v>83000</v>
      </c>
      <c r="D67" s="11"/>
      <c r="E67" s="11"/>
      <c r="F67" s="11"/>
      <c r="G67" s="11">
        <v>3000.0</v>
      </c>
      <c r="H67" s="11"/>
      <c r="I67" s="11"/>
      <c r="J67" s="11">
        <v>20000.0</v>
      </c>
      <c r="K67" s="11"/>
      <c r="L67" s="11"/>
      <c r="M67" s="11"/>
      <c r="N67" s="11">
        <v>10000.0</v>
      </c>
      <c r="O67" s="11"/>
      <c r="P67" s="11"/>
      <c r="Q67" s="13">
        <v>45000.0</v>
      </c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>
        <v>4000.0</v>
      </c>
      <c r="AD67" s="11"/>
      <c r="AE67" s="11"/>
      <c r="AF67" s="11"/>
      <c r="AH67" s="11"/>
      <c r="AI67" s="11"/>
      <c r="AJ67" s="11"/>
      <c r="AK67" s="11"/>
      <c r="AL67" s="11"/>
      <c r="AM67" s="11"/>
      <c r="AN67" s="11">
        <v>1000.0</v>
      </c>
      <c r="AO67" s="11"/>
      <c r="AP67" s="11"/>
      <c r="AQ67" s="12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</row>
    <row r="68" ht="15.75" customHeight="1">
      <c r="A68" s="8">
        <v>6320.0</v>
      </c>
      <c r="B68" s="9" t="s">
        <v>101</v>
      </c>
      <c r="C68" s="4">
        <f t="shared" si="11"/>
        <v>70000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3">
        <v>10000.0</v>
      </c>
      <c r="AB68" s="11"/>
      <c r="AC68" s="11"/>
      <c r="AD68" s="11"/>
      <c r="AE68" s="11"/>
      <c r="AF68" s="11"/>
      <c r="AH68" s="11"/>
      <c r="AI68" s="13">
        <v>60000.0</v>
      </c>
      <c r="AJ68" s="11"/>
      <c r="AK68" s="11"/>
      <c r="AL68" s="11"/>
      <c r="AM68" s="11"/>
      <c r="AN68" s="11"/>
      <c r="AO68" s="11"/>
      <c r="AP68" s="11"/>
      <c r="AQ68" s="12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</row>
    <row r="69" ht="15.75" customHeight="1">
      <c r="A69" s="8">
        <v>6340.0</v>
      </c>
      <c r="B69" s="9" t="s">
        <v>102</v>
      </c>
      <c r="C69" s="4">
        <f t="shared" si="11"/>
        <v>90500</v>
      </c>
      <c r="D69" s="11">
        <v>500.0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3">
        <v>90000.0</v>
      </c>
      <c r="AB69" s="11"/>
      <c r="AC69" s="11"/>
      <c r="AD69" s="11"/>
      <c r="AE69" s="11"/>
      <c r="AF69" s="11"/>
      <c r="AH69" s="11"/>
      <c r="AI69" s="11"/>
      <c r="AJ69" s="11"/>
      <c r="AK69" s="11"/>
      <c r="AL69" s="11"/>
      <c r="AM69" s="11"/>
      <c r="AN69" s="11"/>
      <c r="AO69" s="11"/>
      <c r="AP69" s="11"/>
      <c r="AQ69" s="12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</row>
    <row r="70" ht="15.75" customHeight="1">
      <c r="A70" s="8">
        <v>6360.0</v>
      </c>
      <c r="B70" s="9" t="s">
        <v>103</v>
      </c>
      <c r="C70" s="4">
        <f t="shared" si="11"/>
        <v>0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H70" s="11"/>
      <c r="AI70" s="11"/>
      <c r="AJ70" s="11"/>
      <c r="AK70" s="11"/>
      <c r="AL70" s="11"/>
      <c r="AM70" s="11"/>
      <c r="AN70" s="11"/>
      <c r="AO70" s="11"/>
      <c r="AP70" s="11"/>
      <c r="AQ70" s="12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</row>
    <row r="71" ht="15.75" customHeight="1">
      <c r="A71" s="8">
        <v>6390.0</v>
      </c>
      <c r="B71" s="9" t="s">
        <v>104</v>
      </c>
      <c r="C71" s="4">
        <f t="shared" si="11"/>
        <v>0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H71" s="11"/>
      <c r="AI71" s="11"/>
      <c r="AJ71" s="11"/>
      <c r="AK71" s="11"/>
      <c r="AL71" s="11"/>
      <c r="AM71" s="11"/>
      <c r="AN71" s="11"/>
      <c r="AO71" s="11"/>
      <c r="AP71" s="11"/>
      <c r="AQ71" s="12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</row>
    <row r="72" ht="15.75" customHeight="1">
      <c r="A72" s="8">
        <v>6420.0</v>
      </c>
      <c r="B72" s="9" t="s">
        <v>105</v>
      </c>
      <c r="C72" s="4">
        <f t="shared" si="11"/>
        <v>0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H72" s="11"/>
      <c r="AI72" s="11"/>
      <c r="AJ72" s="11"/>
      <c r="AK72" s="11"/>
      <c r="AL72" s="11"/>
      <c r="AM72" s="11"/>
      <c r="AN72" s="11"/>
      <c r="AO72" s="11"/>
      <c r="AP72" s="11"/>
      <c r="AQ72" s="12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</row>
    <row r="73" ht="15.75" customHeight="1">
      <c r="A73" s="8">
        <v>6440.0</v>
      </c>
      <c r="B73" s="9" t="s">
        <v>106</v>
      </c>
      <c r="C73" s="4">
        <f t="shared" si="11"/>
        <v>67000</v>
      </c>
      <c r="D73" s="11"/>
      <c r="E73" s="11"/>
      <c r="F73" s="11"/>
      <c r="G73" s="11"/>
      <c r="H73" s="11"/>
      <c r="I73" s="11">
        <v>12000.0</v>
      </c>
      <c r="J73" s="11">
        <v>8000.0</v>
      </c>
      <c r="K73" s="11">
        <v>1000.0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>
        <v>15000.0</v>
      </c>
      <c r="Z73" s="11"/>
      <c r="AA73" s="11"/>
      <c r="AB73" s="11">
        <v>30000.0</v>
      </c>
      <c r="AC73" s="11"/>
      <c r="AD73" s="11"/>
      <c r="AE73" s="11"/>
      <c r="AF73" s="11">
        <v>1000.0</v>
      </c>
      <c r="AH73" s="11"/>
      <c r="AI73" s="11"/>
      <c r="AJ73" s="11"/>
      <c r="AK73" s="11"/>
      <c r="AL73" s="11"/>
      <c r="AM73" s="11"/>
      <c r="AN73" s="11"/>
      <c r="AO73" s="11"/>
      <c r="AP73" s="11"/>
      <c r="AQ73" s="12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</row>
    <row r="74" ht="15.75" customHeight="1">
      <c r="A74" s="8">
        <v>6490.0</v>
      </c>
      <c r="B74" s="9" t="s">
        <v>107</v>
      </c>
      <c r="C74" s="4">
        <f t="shared" si="11"/>
        <v>0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H74" s="11"/>
      <c r="AI74" s="11"/>
      <c r="AJ74" s="11"/>
      <c r="AK74" s="11"/>
      <c r="AL74" s="11"/>
      <c r="AM74" s="11"/>
      <c r="AN74" s="11"/>
      <c r="AO74" s="11"/>
      <c r="AP74" s="11"/>
      <c r="AQ74" s="12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</row>
    <row r="75" ht="15.75" customHeight="1">
      <c r="A75" s="8">
        <v>6540.0</v>
      </c>
      <c r="B75" s="9" t="s">
        <v>108</v>
      </c>
      <c r="C75" s="4">
        <f t="shared" si="11"/>
        <v>119500</v>
      </c>
      <c r="D75" s="11">
        <v>500.0</v>
      </c>
      <c r="E75" s="11"/>
      <c r="F75" s="11"/>
      <c r="G75" s="11"/>
      <c r="H75" s="11"/>
      <c r="I75" s="11"/>
      <c r="J75" s="11"/>
      <c r="K75" s="11">
        <v>100000.0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3">
        <v>9000.0</v>
      </c>
      <c r="AB75" s="11"/>
      <c r="AC75" s="11"/>
      <c r="AD75" s="11"/>
      <c r="AE75" s="11"/>
      <c r="AF75" s="11"/>
      <c r="AH75" s="11"/>
      <c r="AI75" s="13">
        <v>10000.0</v>
      </c>
      <c r="AJ75" s="11"/>
      <c r="AK75" s="11"/>
      <c r="AL75" s="11"/>
      <c r="AM75" s="11"/>
      <c r="AN75" s="11"/>
      <c r="AO75" s="11"/>
      <c r="AP75" s="11"/>
      <c r="AQ75" s="12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</row>
    <row r="76" ht="15.75" customHeight="1">
      <c r="A76" s="8">
        <v>6550.0</v>
      </c>
      <c r="B76" s="9" t="s">
        <v>109</v>
      </c>
      <c r="C76" s="4">
        <f t="shared" si="11"/>
        <v>41600</v>
      </c>
      <c r="D76" s="11"/>
      <c r="E76" s="11"/>
      <c r="F76" s="11"/>
      <c r="G76" s="11"/>
      <c r="H76" s="11"/>
      <c r="I76" s="11">
        <v>20000.0</v>
      </c>
      <c r="J76" s="11"/>
      <c r="K76" s="11">
        <v>5000.0</v>
      </c>
      <c r="L76" s="11"/>
      <c r="M76" s="11"/>
      <c r="N76" s="11"/>
      <c r="O76" s="11"/>
      <c r="P76" s="11"/>
      <c r="Q76" s="11"/>
      <c r="R76" s="11"/>
      <c r="S76" s="11"/>
      <c r="T76" s="11">
        <v>600.0</v>
      </c>
      <c r="U76" s="11">
        <v>1000.0</v>
      </c>
      <c r="V76" s="11"/>
      <c r="W76" s="11"/>
      <c r="X76" s="11"/>
      <c r="Y76" s="11">
        <v>4000.0</v>
      </c>
      <c r="Z76" s="11"/>
      <c r="AA76" s="13">
        <v>10000.0</v>
      </c>
      <c r="AB76" s="11"/>
      <c r="AC76" s="11"/>
      <c r="AD76" s="11"/>
      <c r="AE76" s="11"/>
      <c r="AF76" s="11">
        <v>1000.0</v>
      </c>
      <c r="AH76" s="11"/>
      <c r="AI76" s="11"/>
      <c r="AJ76" s="11"/>
      <c r="AK76" s="11"/>
      <c r="AL76" s="11"/>
      <c r="AM76" s="11"/>
      <c r="AN76" s="11"/>
      <c r="AO76" s="11"/>
      <c r="AP76" s="11"/>
      <c r="AQ76" s="12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</row>
    <row r="77" ht="15.75" customHeight="1">
      <c r="A77" s="8">
        <v>6570.0</v>
      </c>
      <c r="B77" s="9" t="s">
        <v>110</v>
      </c>
      <c r="C77" s="4">
        <f t="shared" si="11"/>
        <v>5000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>
        <v>5000.0</v>
      </c>
      <c r="AE77" s="11"/>
      <c r="AF77" s="11"/>
      <c r="AH77" s="11"/>
      <c r="AI77" s="11"/>
      <c r="AJ77" s="11"/>
      <c r="AK77" s="11"/>
      <c r="AL77" s="11"/>
      <c r="AM77" s="11"/>
      <c r="AN77" s="11"/>
      <c r="AO77" s="11"/>
      <c r="AP77" s="11"/>
      <c r="AQ77" s="12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</row>
    <row r="78" ht="15.75" customHeight="1">
      <c r="A78" s="8" t="s">
        <v>111</v>
      </c>
      <c r="B78" s="9" t="s">
        <v>112</v>
      </c>
      <c r="C78" s="4">
        <f t="shared" si="11"/>
        <v>280000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3">
        <v>20000.0</v>
      </c>
      <c r="AB78" s="11"/>
      <c r="AC78" s="11"/>
      <c r="AD78" s="11"/>
      <c r="AE78" s="11"/>
      <c r="AF78" s="11"/>
      <c r="AH78" s="11"/>
      <c r="AI78" s="13">
        <v>160000.0</v>
      </c>
      <c r="AJ78" s="11"/>
      <c r="AK78" s="11"/>
      <c r="AL78" s="11"/>
      <c r="AM78" s="11"/>
      <c r="AN78" s="11"/>
      <c r="AO78" s="11"/>
      <c r="AP78" s="13">
        <v>100000.0</v>
      </c>
      <c r="AQ78" s="12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</row>
    <row r="79" ht="15.75" customHeight="1">
      <c r="A79" s="8">
        <v>6620.0</v>
      </c>
      <c r="B79" s="9" t="s">
        <v>113</v>
      </c>
      <c r="C79" s="4">
        <f t="shared" si="11"/>
        <v>61200</v>
      </c>
      <c r="D79" s="11"/>
      <c r="E79" s="11"/>
      <c r="F79" s="11"/>
      <c r="G79" s="11"/>
      <c r="H79" s="11"/>
      <c r="I79" s="11">
        <v>12000.0</v>
      </c>
      <c r="J79" s="11">
        <v>4000.0</v>
      </c>
      <c r="K79" s="11">
        <v>7000.0</v>
      </c>
      <c r="L79" s="11">
        <v>1000.0</v>
      </c>
      <c r="M79" s="11"/>
      <c r="N79" s="11"/>
      <c r="O79" s="11">
        <v>5000.0</v>
      </c>
      <c r="P79" s="11"/>
      <c r="Q79" s="11"/>
      <c r="R79" s="11"/>
      <c r="S79" s="11"/>
      <c r="T79" s="11">
        <v>200.0</v>
      </c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>
        <v>2000.0</v>
      </c>
      <c r="AH79" s="11"/>
      <c r="AI79" s="13">
        <v>30000.0</v>
      </c>
      <c r="AJ79" s="11"/>
      <c r="AK79" s="11"/>
      <c r="AL79" s="11"/>
      <c r="AM79" s="11"/>
      <c r="AN79" s="11"/>
      <c r="AO79" s="11"/>
      <c r="AP79" s="11"/>
      <c r="AQ79" s="12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</row>
    <row r="80" ht="15.75" customHeight="1">
      <c r="A80" s="8">
        <v>6700.0</v>
      </c>
      <c r="B80" s="9" t="s">
        <v>114</v>
      </c>
      <c r="C80" s="4">
        <f t="shared" si="11"/>
        <v>85000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3">
        <v>85000.0</v>
      </c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H80" s="11"/>
      <c r="AI80" s="11"/>
      <c r="AJ80" s="11"/>
      <c r="AK80" s="11"/>
      <c r="AL80" s="11"/>
      <c r="AM80" s="11"/>
      <c r="AN80" s="11"/>
      <c r="AO80" s="11"/>
      <c r="AP80" s="11"/>
      <c r="AQ80" s="12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</row>
    <row r="81" ht="15.75" customHeight="1">
      <c r="A81" s="8">
        <v>6712.0</v>
      </c>
      <c r="B81" s="9" t="s">
        <v>115</v>
      </c>
      <c r="C81" s="4">
        <f t="shared" si="11"/>
        <v>625200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3">
        <v>625000.0</v>
      </c>
      <c r="R81" s="11"/>
      <c r="S81" s="11"/>
      <c r="T81" s="11"/>
      <c r="U81" s="11"/>
      <c r="V81" s="11"/>
      <c r="W81" s="11"/>
      <c r="X81" s="11"/>
      <c r="Y81" s="11">
        <v>200.0</v>
      </c>
      <c r="Z81" s="11"/>
      <c r="AA81" s="11"/>
      <c r="AB81" s="11"/>
      <c r="AC81" s="11"/>
      <c r="AD81" s="11"/>
      <c r="AE81" s="11"/>
      <c r="AF81" s="11"/>
      <c r="AH81" s="11"/>
      <c r="AI81" s="11"/>
      <c r="AJ81" s="11"/>
      <c r="AK81" s="11"/>
      <c r="AL81" s="11"/>
      <c r="AM81" s="11"/>
      <c r="AN81" s="11"/>
      <c r="AO81" s="11"/>
      <c r="AP81" s="11"/>
      <c r="AQ81" s="12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</row>
    <row r="82" ht="15.75" customHeight="1">
      <c r="A82" s="8">
        <v>6730.0</v>
      </c>
      <c r="B82" s="9" t="s">
        <v>116</v>
      </c>
      <c r="C82" s="4">
        <f t="shared" si="11"/>
        <v>194844</v>
      </c>
      <c r="D82" s="11">
        <v>5000.0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>
        <v>179844.0</v>
      </c>
      <c r="X82" s="11"/>
      <c r="Y82" s="11"/>
      <c r="Z82" s="11"/>
      <c r="AA82" s="11"/>
      <c r="AB82" s="11"/>
      <c r="AC82" s="11"/>
      <c r="AD82" s="11"/>
      <c r="AE82" s="11"/>
      <c r="AF82" s="11"/>
      <c r="AH82" s="11"/>
      <c r="AI82" s="11"/>
      <c r="AJ82" s="11"/>
      <c r="AK82" s="11"/>
      <c r="AL82" s="11">
        <v>5000.0</v>
      </c>
      <c r="AM82" s="11"/>
      <c r="AN82" s="11">
        <v>5000.0</v>
      </c>
      <c r="AO82" s="11"/>
      <c r="AP82" s="11"/>
      <c r="AQ82" s="12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</row>
    <row r="83" ht="15.75" customHeight="1">
      <c r="A83" s="8">
        <v>6790.0</v>
      </c>
      <c r="B83" s="9" t="s">
        <v>117</v>
      </c>
      <c r="C83" s="4">
        <f t="shared" si="11"/>
        <v>6000</v>
      </c>
      <c r="D83" s="11"/>
      <c r="E83" s="11"/>
      <c r="F83" s="11"/>
      <c r="G83" s="11"/>
      <c r="H83" s="11">
        <v>6000.0</v>
      </c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H83" s="11"/>
      <c r="AI83" s="11"/>
      <c r="AJ83" s="11"/>
      <c r="AK83" s="11"/>
      <c r="AL83" s="11"/>
      <c r="AM83" s="11"/>
      <c r="AN83" s="11"/>
      <c r="AO83" s="11"/>
      <c r="AP83" s="11"/>
      <c r="AQ83" s="12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</row>
    <row r="84" ht="15.75" customHeight="1">
      <c r="A84" s="8">
        <v>6800.0</v>
      </c>
      <c r="B84" s="9" t="s">
        <v>118</v>
      </c>
      <c r="C84" s="4">
        <f t="shared" si="11"/>
        <v>6640</v>
      </c>
      <c r="D84" s="11"/>
      <c r="E84" s="11"/>
      <c r="F84" s="11"/>
      <c r="G84" s="11"/>
      <c r="H84" s="11"/>
      <c r="I84" s="11"/>
      <c r="J84" s="11"/>
      <c r="K84" s="11">
        <v>4000.0</v>
      </c>
      <c r="L84" s="11">
        <v>140.0</v>
      </c>
      <c r="M84" s="11"/>
      <c r="N84" s="11"/>
      <c r="O84" s="11"/>
      <c r="P84" s="11">
        <v>500.0</v>
      </c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>
        <v>2000.0</v>
      </c>
      <c r="AE84" s="11"/>
      <c r="AF84" s="11"/>
      <c r="AH84" s="11"/>
      <c r="AI84" s="11"/>
      <c r="AJ84" s="11"/>
      <c r="AK84" s="11"/>
      <c r="AL84" s="11"/>
      <c r="AM84" s="11"/>
      <c r="AN84" s="11"/>
      <c r="AO84" s="11"/>
      <c r="AP84" s="11"/>
      <c r="AQ84" s="12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</row>
    <row r="85" ht="15.75" customHeight="1">
      <c r="A85" s="8">
        <v>6810.0</v>
      </c>
      <c r="B85" s="9" t="s">
        <v>119</v>
      </c>
      <c r="C85" s="4">
        <f t="shared" si="11"/>
        <v>9685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>
        <v>1000.0</v>
      </c>
      <c r="Q85" s="13">
        <v>8000.0</v>
      </c>
      <c r="R85" s="11"/>
      <c r="S85" s="11"/>
      <c r="T85" s="11"/>
      <c r="U85" s="11"/>
      <c r="V85" s="11"/>
      <c r="W85" s="11"/>
      <c r="X85" s="11"/>
      <c r="Y85" s="11">
        <v>600.0</v>
      </c>
      <c r="Z85" s="11"/>
      <c r="AA85" s="11"/>
      <c r="AB85" s="11"/>
      <c r="AC85" s="11"/>
      <c r="AD85" s="11"/>
      <c r="AE85" s="11"/>
      <c r="AF85" s="11"/>
      <c r="AH85" s="11"/>
      <c r="AI85" s="11"/>
      <c r="AJ85" s="11">
        <v>85.0</v>
      </c>
      <c r="AK85" s="11"/>
      <c r="AL85" s="11"/>
      <c r="AM85" s="11"/>
      <c r="AN85" s="11"/>
      <c r="AO85" s="11"/>
      <c r="AP85" s="11"/>
      <c r="AQ85" s="12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</row>
    <row r="86" ht="15.75" customHeight="1">
      <c r="A86" s="8">
        <v>6811.0</v>
      </c>
      <c r="B86" s="9" t="s">
        <v>120</v>
      </c>
      <c r="C86" s="4">
        <f t="shared" si="11"/>
        <v>66138.25</v>
      </c>
      <c r="D86" s="11">
        <v>500.0</v>
      </c>
      <c r="E86" s="11"/>
      <c r="F86" s="11"/>
      <c r="G86" s="11"/>
      <c r="H86" s="11"/>
      <c r="I86" s="11"/>
      <c r="J86" s="11"/>
      <c r="K86" s="11">
        <v>4000.0</v>
      </c>
      <c r="L86" s="11"/>
      <c r="M86" s="11"/>
      <c r="N86" s="11"/>
      <c r="O86" s="11"/>
      <c r="P86" s="11">
        <v>1500.0</v>
      </c>
      <c r="Q86" s="13">
        <v>51200.0</v>
      </c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>
        <v>1500.0</v>
      </c>
      <c r="AF86" s="11"/>
      <c r="AH86" s="11"/>
      <c r="AI86" s="11"/>
      <c r="AJ86" s="11">
        <v>136.25</v>
      </c>
      <c r="AK86" s="11"/>
      <c r="AL86" s="11"/>
      <c r="AM86" s="11"/>
      <c r="AN86" s="11"/>
      <c r="AO86" s="11"/>
      <c r="AP86" s="11"/>
      <c r="AQ86" s="12">
        <v>7302.0</v>
      </c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</row>
    <row r="87" ht="15.75" customHeight="1">
      <c r="A87" s="8">
        <v>6820.0</v>
      </c>
      <c r="B87" s="9" t="s">
        <v>121</v>
      </c>
      <c r="C87" s="4">
        <f t="shared" si="11"/>
        <v>17000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>
        <v>1000.0</v>
      </c>
      <c r="V87" s="11"/>
      <c r="W87" s="11">
        <v>10000.0</v>
      </c>
      <c r="X87" s="11"/>
      <c r="Y87" s="11"/>
      <c r="Z87" s="11"/>
      <c r="AA87" s="11"/>
      <c r="AB87" s="11"/>
      <c r="AC87" s="11"/>
      <c r="AD87" s="11"/>
      <c r="AE87" s="11">
        <v>4000.0</v>
      </c>
      <c r="AF87" s="11"/>
      <c r="AH87" s="11"/>
      <c r="AI87" s="11"/>
      <c r="AJ87" s="11">
        <v>2000.0</v>
      </c>
      <c r="AK87" s="11"/>
      <c r="AL87" s="11"/>
      <c r="AM87" s="11"/>
      <c r="AN87" s="11"/>
      <c r="AO87" s="11"/>
      <c r="AP87" s="11"/>
      <c r="AQ87" s="12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</row>
    <row r="88" ht="15.75" customHeight="1">
      <c r="A88" s="8">
        <v>6840.0</v>
      </c>
      <c r="B88" s="9" t="s">
        <v>122</v>
      </c>
      <c r="C88" s="4">
        <f t="shared" si="11"/>
        <v>2000</v>
      </c>
      <c r="D88" s="11">
        <v>1000.0</v>
      </c>
      <c r="F88" s="11"/>
      <c r="G88" s="11"/>
      <c r="H88" s="11"/>
      <c r="I88" s="11"/>
      <c r="J88" s="11"/>
      <c r="K88" s="11"/>
      <c r="L88" s="11"/>
      <c r="M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H88" s="11"/>
      <c r="AI88" s="11"/>
      <c r="AJ88" s="11">
        <v>1000.0</v>
      </c>
      <c r="AK88" s="11"/>
      <c r="AL88" s="11"/>
      <c r="AM88" s="11"/>
      <c r="AN88" s="11"/>
      <c r="AO88" s="11"/>
      <c r="AP88" s="11"/>
      <c r="AQ88" s="12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</row>
    <row r="89" ht="15.75" customHeight="1">
      <c r="A89" s="8">
        <v>6860.0</v>
      </c>
      <c r="B89" s="9" t="s">
        <v>123</v>
      </c>
      <c r="C89" s="4">
        <f t="shared" si="11"/>
        <v>81500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>
        <v>2500.0</v>
      </c>
      <c r="Q89" s="11"/>
      <c r="R89" s="11"/>
      <c r="S89" s="11">
        <v>1000.0</v>
      </c>
      <c r="T89" s="11">
        <v>4000.0</v>
      </c>
      <c r="U89" s="11"/>
      <c r="V89" s="11"/>
      <c r="W89" s="11"/>
      <c r="X89" s="11"/>
      <c r="Y89" s="11">
        <v>24000.0</v>
      </c>
      <c r="Z89" s="11"/>
      <c r="AA89" s="11"/>
      <c r="AB89" s="11"/>
      <c r="AC89" s="11"/>
      <c r="AD89" s="11"/>
      <c r="AE89" s="11"/>
      <c r="AF89" s="11"/>
      <c r="AH89" s="11"/>
      <c r="AI89" s="11"/>
      <c r="AJ89" s="11">
        <v>7000.0</v>
      </c>
      <c r="AK89" s="11"/>
      <c r="AL89" s="11"/>
      <c r="AM89" s="11">
        <v>10000.0</v>
      </c>
      <c r="AN89" s="11"/>
      <c r="AO89" s="11"/>
      <c r="AP89" s="11"/>
      <c r="AQ89" s="12">
        <v>33000.0</v>
      </c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</row>
    <row r="90" ht="15.75" customHeight="1">
      <c r="A90" s="8">
        <v>6900.0</v>
      </c>
      <c r="B90" s="9" t="s">
        <v>124</v>
      </c>
      <c r="C90" s="4">
        <f t="shared" si="11"/>
        <v>3588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3">
        <v>3588.0</v>
      </c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H90" s="11"/>
      <c r="AI90" s="11"/>
      <c r="AJ90" s="11"/>
      <c r="AK90" s="11"/>
      <c r="AL90" s="11"/>
      <c r="AM90" s="11"/>
      <c r="AN90" s="11"/>
      <c r="AO90" s="11"/>
      <c r="AP90" s="11"/>
      <c r="AQ90" s="12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</row>
    <row r="91" ht="15.75" customHeight="1">
      <c r="A91" s="8">
        <v>6940.0</v>
      </c>
      <c r="B91" s="9" t="s">
        <v>125</v>
      </c>
      <c r="C91" s="4">
        <f t="shared" si="11"/>
        <v>0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H91" s="11"/>
      <c r="AI91" s="11"/>
      <c r="AJ91" s="11"/>
      <c r="AK91" s="11"/>
      <c r="AL91" s="11"/>
      <c r="AM91" s="11"/>
      <c r="AN91" s="11"/>
      <c r="AO91" s="11"/>
      <c r="AP91" s="11"/>
      <c r="AQ91" s="12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</row>
    <row r="92" ht="15.75" customHeight="1">
      <c r="A92" s="8">
        <v>7100.0</v>
      </c>
      <c r="B92" s="9" t="s">
        <v>126</v>
      </c>
      <c r="C92" s="4">
        <f t="shared" si="11"/>
        <v>44140</v>
      </c>
      <c r="D92" s="11"/>
      <c r="E92" s="11"/>
      <c r="F92" s="11"/>
      <c r="G92" s="11"/>
      <c r="H92" s="11"/>
      <c r="I92" s="11">
        <v>5000.0</v>
      </c>
      <c r="J92" s="11">
        <v>20000.0</v>
      </c>
      <c r="K92" s="11"/>
      <c r="L92" s="11"/>
      <c r="M92" s="11"/>
      <c r="N92" s="11"/>
      <c r="O92" s="11"/>
      <c r="P92" s="11"/>
      <c r="Q92" s="11"/>
      <c r="R92" s="11">
        <v>15000.0</v>
      </c>
      <c r="S92" s="11"/>
      <c r="T92" s="11"/>
      <c r="U92" s="11"/>
      <c r="V92" s="11"/>
      <c r="W92" s="11">
        <v>140.0</v>
      </c>
      <c r="X92" s="11"/>
      <c r="Y92" s="11"/>
      <c r="Z92" s="11"/>
      <c r="AA92" s="11"/>
      <c r="AB92" s="11">
        <v>4000.0</v>
      </c>
      <c r="AC92" s="11"/>
      <c r="AD92" s="11"/>
      <c r="AE92" s="11"/>
      <c r="AF92" s="11"/>
      <c r="AH92" s="11"/>
      <c r="AI92" s="11"/>
      <c r="AJ92" s="11"/>
      <c r="AK92" s="11"/>
      <c r="AL92" s="11"/>
      <c r="AM92" s="11"/>
      <c r="AN92" s="11"/>
      <c r="AO92" s="11"/>
      <c r="AP92" s="11"/>
      <c r="AQ92" s="12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</row>
    <row r="93" ht="15.75" customHeight="1">
      <c r="A93" s="8">
        <v>7101.0</v>
      </c>
      <c r="B93" s="9" t="s">
        <v>127</v>
      </c>
      <c r="C93" s="4">
        <f t="shared" si="11"/>
        <v>1000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>
        <v>1000.0</v>
      </c>
      <c r="AC93" s="11"/>
      <c r="AD93" s="11"/>
      <c r="AE93" s="11"/>
      <c r="AF93" s="11"/>
      <c r="AH93" s="11"/>
      <c r="AI93" s="11"/>
      <c r="AJ93" s="11"/>
      <c r="AK93" s="11"/>
      <c r="AL93" s="11"/>
      <c r="AM93" s="11"/>
      <c r="AN93" s="11"/>
      <c r="AO93" s="11"/>
      <c r="AP93" s="11"/>
      <c r="AQ93" s="12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</row>
    <row r="94" ht="15.75" customHeight="1">
      <c r="A94" s="8">
        <v>7110.0</v>
      </c>
      <c r="B94" s="9" t="s">
        <v>128</v>
      </c>
      <c r="C94" s="4">
        <f t="shared" si="11"/>
        <v>1000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>
        <v>1000.0</v>
      </c>
      <c r="AC94" s="11"/>
      <c r="AD94" s="11"/>
      <c r="AE94" s="11"/>
      <c r="AF94" s="11"/>
      <c r="AH94" s="11"/>
      <c r="AI94" s="11"/>
      <c r="AJ94" s="11"/>
      <c r="AK94" s="11"/>
      <c r="AL94" s="11"/>
      <c r="AM94" s="11"/>
      <c r="AN94" s="11"/>
      <c r="AO94" s="11"/>
      <c r="AP94" s="11"/>
      <c r="AQ94" s="12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</row>
    <row r="95" ht="15.75" customHeight="1">
      <c r="A95" s="8">
        <v>7140.0</v>
      </c>
      <c r="B95" s="9" t="s">
        <v>129</v>
      </c>
      <c r="C95" s="4">
        <f t="shared" si="11"/>
        <v>123034</v>
      </c>
      <c r="D95" s="11"/>
      <c r="E95" s="11"/>
      <c r="F95" s="11"/>
      <c r="G95" s="11"/>
      <c r="H95" s="11"/>
      <c r="I95" s="11">
        <v>3000.0</v>
      </c>
      <c r="J95" s="11"/>
      <c r="K95" s="11"/>
      <c r="L95" s="11"/>
      <c r="M95" s="11"/>
      <c r="N95" s="11"/>
      <c r="O95" s="11"/>
      <c r="P95" s="11"/>
      <c r="Q95" s="11"/>
      <c r="R95" s="11">
        <v>120000.0</v>
      </c>
      <c r="S95" s="11"/>
      <c r="T95" s="11"/>
      <c r="U95" s="11"/>
      <c r="V95" s="11"/>
      <c r="W95" s="11">
        <v>34.0</v>
      </c>
      <c r="X95" s="11"/>
      <c r="Y95" s="11"/>
      <c r="Z95" s="11"/>
      <c r="AA95" s="11"/>
      <c r="AB95" s="11"/>
      <c r="AC95" s="11"/>
      <c r="AD95" s="11"/>
      <c r="AE95" s="11"/>
      <c r="AF95" s="11"/>
      <c r="AH95" s="11"/>
      <c r="AI95" s="11"/>
      <c r="AJ95" s="11"/>
      <c r="AK95" s="11"/>
      <c r="AL95" s="11"/>
      <c r="AM95" s="11"/>
      <c r="AN95" s="11"/>
      <c r="AO95" s="11"/>
      <c r="AP95" s="11"/>
      <c r="AQ95" s="12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</row>
    <row r="96" ht="15.75" customHeight="1">
      <c r="A96" s="8">
        <v>7150.0</v>
      </c>
      <c r="B96" s="9" t="s">
        <v>130</v>
      </c>
      <c r="C96" s="4">
        <f t="shared" si="11"/>
        <v>0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H96" s="11"/>
      <c r="AI96" s="11"/>
      <c r="AJ96" s="11"/>
      <c r="AK96" s="11"/>
      <c r="AL96" s="11"/>
      <c r="AM96" s="11"/>
      <c r="AN96" s="11"/>
      <c r="AO96" s="11"/>
      <c r="AP96" s="11"/>
      <c r="AQ96" s="12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</row>
    <row r="97" ht="15.75" customHeight="1">
      <c r="A97" s="8">
        <v>7300.0</v>
      </c>
      <c r="B97" s="9" t="s">
        <v>131</v>
      </c>
      <c r="C97" s="4">
        <f t="shared" si="11"/>
        <v>0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H97" s="11"/>
      <c r="AI97" s="11"/>
      <c r="AJ97" s="11"/>
      <c r="AK97" s="11"/>
      <c r="AL97" s="11"/>
      <c r="AM97" s="11"/>
      <c r="AN97" s="11"/>
      <c r="AO97" s="11"/>
      <c r="AP97" s="11"/>
      <c r="AQ97" s="12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</row>
    <row r="98" ht="15.75" customHeight="1">
      <c r="A98" s="8">
        <v>7320.0</v>
      </c>
      <c r="B98" s="9" t="s">
        <v>132</v>
      </c>
      <c r="C98" s="4">
        <f t="shared" si="11"/>
        <v>40500</v>
      </c>
      <c r="D98" s="11">
        <v>500.0</v>
      </c>
      <c r="E98" s="11"/>
      <c r="F98" s="11"/>
      <c r="G98" s="11"/>
      <c r="H98" s="11">
        <v>3000.0</v>
      </c>
      <c r="I98" s="11"/>
      <c r="J98" s="11"/>
      <c r="K98" s="11">
        <v>4000.0</v>
      </c>
      <c r="L98" s="11"/>
      <c r="M98" s="11"/>
      <c r="N98" s="11"/>
      <c r="O98" s="11">
        <v>6000.0</v>
      </c>
      <c r="P98" s="11">
        <v>10000.0</v>
      </c>
      <c r="Q98" s="11"/>
      <c r="R98" s="11"/>
      <c r="S98" s="11"/>
      <c r="T98" s="11"/>
      <c r="U98" s="11">
        <v>3000.0</v>
      </c>
      <c r="V98" s="11"/>
      <c r="W98" s="11"/>
      <c r="X98" s="11"/>
      <c r="Y98" s="11"/>
      <c r="Z98" s="11"/>
      <c r="AA98" s="11"/>
      <c r="AB98" s="11"/>
      <c r="AC98" s="11"/>
      <c r="AD98" s="11">
        <v>11000.0</v>
      </c>
      <c r="AE98" s="11"/>
      <c r="AF98" s="11"/>
      <c r="AH98" s="11"/>
      <c r="AI98" s="11"/>
      <c r="AJ98" s="11"/>
      <c r="AK98" s="11"/>
      <c r="AL98" s="11">
        <v>2000.0</v>
      </c>
      <c r="AM98" s="11"/>
      <c r="AN98" s="11"/>
      <c r="AO98" s="11">
        <v>1000.0</v>
      </c>
      <c r="AP98" s="11"/>
      <c r="AQ98" s="12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</row>
    <row r="99" ht="15.75" customHeight="1">
      <c r="A99" s="8">
        <v>7350.0</v>
      </c>
      <c r="B99" s="9" t="s">
        <v>133</v>
      </c>
      <c r="C99" s="4">
        <f t="shared" si="11"/>
        <v>0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H99" s="11"/>
      <c r="AI99" s="11"/>
      <c r="AJ99" s="11"/>
      <c r="AK99" s="11"/>
      <c r="AL99" s="11"/>
      <c r="AM99" s="11"/>
      <c r="AN99" s="11"/>
      <c r="AO99" s="11"/>
      <c r="AP99" s="11"/>
      <c r="AQ99" s="12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</row>
    <row r="100" ht="15.75" customHeight="1">
      <c r="A100" s="8">
        <v>7400.0</v>
      </c>
      <c r="B100" s="9" t="s">
        <v>134</v>
      </c>
      <c r="C100" s="4">
        <f t="shared" si="11"/>
        <v>0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2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</row>
    <row r="101" ht="15.75" customHeight="1">
      <c r="A101" s="8">
        <v>7410.0</v>
      </c>
      <c r="B101" s="9" t="s">
        <v>88</v>
      </c>
      <c r="C101" s="4">
        <f t="shared" si="11"/>
        <v>6000</v>
      </c>
      <c r="D101" s="11"/>
      <c r="E101" s="11"/>
      <c r="F101" s="11"/>
      <c r="G101" s="11"/>
      <c r="H101" s="11"/>
      <c r="I101" s="11">
        <v>6000.0</v>
      </c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2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</row>
    <row r="102" ht="15.75" customHeight="1">
      <c r="A102" s="8">
        <v>7420.0</v>
      </c>
      <c r="B102" s="9" t="s">
        <v>135</v>
      </c>
      <c r="C102" s="4">
        <f t="shared" si="11"/>
        <v>5700</v>
      </c>
      <c r="D102" s="11">
        <v>1500.0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3">
        <v>1000.0</v>
      </c>
      <c r="R102" s="11"/>
      <c r="S102" s="11"/>
      <c r="T102" s="11"/>
      <c r="U102" s="11">
        <v>1000.0</v>
      </c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H102" s="11"/>
      <c r="AI102" s="11"/>
      <c r="AJ102" s="11"/>
      <c r="AK102" s="11"/>
      <c r="AL102" s="11">
        <v>2200.0</v>
      </c>
      <c r="AM102" s="11"/>
      <c r="AN102" s="11"/>
      <c r="AO102" s="11"/>
      <c r="AP102" s="11"/>
      <c r="AQ102" s="12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</row>
    <row r="103" ht="15.75" customHeight="1">
      <c r="A103" s="8">
        <v>7430.0</v>
      </c>
      <c r="B103" s="9" t="s">
        <v>136</v>
      </c>
      <c r="C103" s="4">
        <f t="shared" si="11"/>
        <v>3000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>
        <v>3000.0</v>
      </c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2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</row>
    <row r="104" ht="15.75" customHeight="1">
      <c r="A104" s="8">
        <v>7500.0</v>
      </c>
      <c r="B104" s="9" t="s">
        <v>137</v>
      </c>
      <c r="C104" s="4">
        <f t="shared" si="11"/>
        <v>119120</v>
      </c>
      <c r="D104" s="11"/>
      <c r="E104" s="11"/>
      <c r="F104" s="11"/>
      <c r="G104" s="11"/>
      <c r="H104" s="11"/>
      <c r="I104" s="11"/>
      <c r="J104" s="11"/>
      <c r="K104" s="11">
        <v>5000.0</v>
      </c>
      <c r="L104" s="11"/>
      <c r="N104" s="11"/>
      <c r="O104" s="11"/>
      <c r="P104" s="11"/>
      <c r="Q104" s="13">
        <v>32120.0</v>
      </c>
      <c r="R104" s="11"/>
      <c r="S104" s="11"/>
      <c r="T104" s="11"/>
      <c r="U104" s="11"/>
      <c r="V104" s="11"/>
      <c r="W104" s="11"/>
      <c r="X104" s="11"/>
      <c r="Y104" s="11"/>
      <c r="Z104" s="11"/>
      <c r="AA104" s="13">
        <v>10000.0</v>
      </c>
      <c r="AB104" s="11"/>
      <c r="AC104" s="11"/>
      <c r="AD104" s="11"/>
      <c r="AE104" s="11"/>
      <c r="AF104" s="11"/>
      <c r="AH104" s="11"/>
      <c r="AI104" s="13">
        <v>72000.0</v>
      </c>
      <c r="AJ104" s="11"/>
      <c r="AK104" s="11"/>
      <c r="AL104" s="11"/>
      <c r="AM104" s="11"/>
      <c r="AN104" s="11"/>
      <c r="AO104" s="11"/>
      <c r="AP104" s="11"/>
      <c r="AQ104" s="12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</row>
    <row r="105" ht="15.75" customHeight="1">
      <c r="A105" s="8">
        <v>7510.0</v>
      </c>
      <c r="B105" s="9" t="s">
        <v>138</v>
      </c>
      <c r="C105" s="4">
        <f t="shared" si="11"/>
        <v>113500</v>
      </c>
      <c r="D105" s="11"/>
      <c r="E105" s="11"/>
      <c r="F105" s="11"/>
      <c r="G105" s="11"/>
      <c r="H105" s="11">
        <v>3500.0</v>
      </c>
      <c r="I105" s="11"/>
      <c r="J105" s="11"/>
      <c r="K105" s="11"/>
      <c r="L105" s="11"/>
      <c r="M105" s="11">
        <v>110000.0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2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</row>
    <row r="106" ht="15.75" customHeight="1">
      <c r="A106" s="8">
        <v>7700.0</v>
      </c>
      <c r="B106" s="9" t="s">
        <v>139</v>
      </c>
      <c r="C106" s="4">
        <f t="shared" si="11"/>
        <v>115600</v>
      </c>
      <c r="D106" s="11">
        <v>2500.0</v>
      </c>
      <c r="E106" s="11">
        <v>2000.0</v>
      </c>
      <c r="F106" s="11"/>
      <c r="G106" s="11"/>
      <c r="H106" s="11"/>
      <c r="I106" s="11">
        <v>2500.0</v>
      </c>
      <c r="J106" s="11">
        <v>5000.0</v>
      </c>
      <c r="K106" s="11">
        <v>4000.0</v>
      </c>
      <c r="L106" s="11"/>
      <c r="M106" s="11"/>
      <c r="N106" s="11">
        <v>8000.0</v>
      </c>
      <c r="O106" s="11">
        <v>10000.0</v>
      </c>
      <c r="P106" s="11">
        <v>5000.0</v>
      </c>
      <c r="Q106" s="13">
        <v>25000.0</v>
      </c>
      <c r="R106" s="11">
        <v>2000.0</v>
      </c>
      <c r="S106" s="11">
        <v>3500.0</v>
      </c>
      <c r="T106" s="11">
        <v>500.0</v>
      </c>
      <c r="U106" s="11"/>
      <c r="V106" s="11">
        <v>600.0</v>
      </c>
      <c r="W106" s="11"/>
      <c r="X106" s="11"/>
      <c r="Y106" s="11">
        <v>5000.0</v>
      </c>
      <c r="Z106" s="11"/>
      <c r="AA106" s="11"/>
      <c r="AB106" s="11">
        <v>6000.0</v>
      </c>
      <c r="AC106" s="11">
        <v>2000.0</v>
      </c>
      <c r="AD106" s="11">
        <v>14500.0</v>
      </c>
      <c r="AE106" s="11">
        <v>7000.0</v>
      </c>
      <c r="AF106" s="11"/>
      <c r="AG106" s="16"/>
      <c r="AH106" s="11">
        <v>2000.0</v>
      </c>
      <c r="AI106" s="13">
        <v>2000.0</v>
      </c>
      <c r="AJ106" s="11"/>
      <c r="AK106" s="11"/>
      <c r="AL106" s="11">
        <v>1500.0</v>
      </c>
      <c r="AM106" s="11"/>
      <c r="AN106" s="11">
        <v>1000.0</v>
      </c>
      <c r="AO106" s="11"/>
      <c r="AP106" s="11"/>
      <c r="AQ106" s="12">
        <v>4000.0</v>
      </c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</row>
    <row r="107" ht="15.75" customHeight="1">
      <c r="A107" s="8">
        <v>7740.0</v>
      </c>
      <c r="B107" s="9" t="s">
        <v>140</v>
      </c>
      <c r="C107" s="4">
        <f t="shared" si="11"/>
        <v>0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6"/>
      <c r="AH107" s="11"/>
      <c r="AI107" s="11"/>
      <c r="AJ107" s="11"/>
      <c r="AK107" s="11"/>
      <c r="AL107" s="11"/>
      <c r="AM107" s="11"/>
      <c r="AN107" s="11"/>
      <c r="AO107" s="11"/>
      <c r="AP107" s="11"/>
      <c r="AQ107" s="12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</row>
    <row r="108" ht="15.75" customHeight="1">
      <c r="A108" s="8">
        <v>7750.0</v>
      </c>
      <c r="B108" s="9" t="s">
        <v>141</v>
      </c>
      <c r="C108" s="4">
        <f t="shared" si="11"/>
        <v>1000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3">
        <v>1000.0</v>
      </c>
      <c r="AB108" s="11"/>
      <c r="AC108" s="11"/>
      <c r="AD108" s="11"/>
      <c r="AE108" s="11"/>
      <c r="AF108" s="11"/>
      <c r="AG108" s="16"/>
      <c r="AH108" s="11"/>
      <c r="AI108" s="11"/>
      <c r="AJ108" s="11"/>
      <c r="AK108" s="11"/>
      <c r="AL108" s="11"/>
      <c r="AM108" s="11"/>
      <c r="AN108" s="11"/>
      <c r="AO108" s="11"/>
      <c r="AP108" s="11"/>
      <c r="AQ108" s="12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</row>
    <row r="109" ht="15.75" customHeight="1">
      <c r="A109" s="8">
        <v>7770.0</v>
      </c>
      <c r="B109" s="9" t="s">
        <v>142</v>
      </c>
      <c r="C109" s="4">
        <f t="shared" si="11"/>
        <v>17800</v>
      </c>
      <c r="D109" s="11"/>
      <c r="E109" s="11"/>
      <c r="F109" s="11"/>
      <c r="G109" s="11"/>
      <c r="H109" s="11"/>
      <c r="I109" s="11">
        <v>900.0</v>
      </c>
      <c r="J109" s="11"/>
      <c r="K109" s="11"/>
      <c r="L109" s="11"/>
      <c r="M109" s="11"/>
      <c r="N109" s="11"/>
      <c r="O109" s="11"/>
      <c r="P109" s="11">
        <v>1000.0</v>
      </c>
      <c r="Q109" s="13">
        <v>8000.0</v>
      </c>
      <c r="R109" s="11">
        <v>7000.0</v>
      </c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>
        <v>400.0</v>
      </c>
      <c r="AG109" s="16"/>
      <c r="AH109" s="11"/>
      <c r="AI109" s="11"/>
      <c r="AJ109" s="11"/>
      <c r="AK109" s="11"/>
      <c r="AL109" s="11"/>
      <c r="AM109" s="11"/>
      <c r="AN109" s="11">
        <v>500.0</v>
      </c>
      <c r="AO109" s="11"/>
      <c r="AP109" s="11"/>
      <c r="AQ109" s="12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</row>
    <row r="110" ht="15.75" customHeight="1">
      <c r="A110" s="8">
        <v>7790.0</v>
      </c>
      <c r="B110" s="9" t="s">
        <v>143</v>
      </c>
      <c r="C110" s="4">
        <f t="shared" si="11"/>
        <v>33769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>
        <v>1500.0</v>
      </c>
      <c r="Q110" s="11"/>
      <c r="R110" s="11"/>
      <c r="S110" s="11"/>
      <c r="T110" s="11"/>
      <c r="U110" s="11">
        <v>1000.0</v>
      </c>
      <c r="V110" s="11"/>
      <c r="W110" s="11"/>
      <c r="X110" s="11">
        <v>1269.0</v>
      </c>
      <c r="Y110" s="11"/>
      <c r="Z110" s="11"/>
      <c r="AA110" s="13">
        <v>30000.0</v>
      </c>
      <c r="AB110" s="11"/>
      <c r="AC110" s="11"/>
      <c r="AD110" s="11"/>
      <c r="AE110" s="11"/>
      <c r="AF110" s="11"/>
      <c r="AG110" s="16"/>
      <c r="AH110" s="11"/>
      <c r="AI110" s="11"/>
      <c r="AJ110" s="11"/>
      <c r="AK110" s="11"/>
      <c r="AL110" s="11"/>
      <c r="AM110" s="11"/>
      <c r="AN110" s="11"/>
      <c r="AO110" s="11"/>
      <c r="AP110" s="11"/>
      <c r="AQ110" s="12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</row>
    <row r="111" ht="15.75" customHeight="1">
      <c r="A111" s="8">
        <v>7791.0</v>
      </c>
      <c r="B111" s="9" t="s">
        <v>144</v>
      </c>
      <c r="C111" s="4">
        <f t="shared" si="11"/>
        <v>15000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>
        <v>15000.0</v>
      </c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6"/>
      <c r="AH111" s="11"/>
      <c r="AI111" s="11"/>
      <c r="AJ111" s="11"/>
      <c r="AK111" s="11"/>
      <c r="AL111" s="11"/>
      <c r="AM111" s="11"/>
      <c r="AN111" s="11"/>
      <c r="AO111" s="11"/>
      <c r="AP111" s="11"/>
      <c r="AQ111" s="12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</row>
    <row r="112" ht="15.75" customHeight="1">
      <c r="A112" s="8">
        <v>7830.0</v>
      </c>
      <c r="B112" s="9" t="s">
        <v>145</v>
      </c>
      <c r="C112" s="4">
        <f t="shared" si="11"/>
        <v>0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6"/>
      <c r="AH112" s="11"/>
      <c r="AI112" s="11"/>
      <c r="AJ112" s="11"/>
      <c r="AK112" s="11"/>
      <c r="AL112" s="11"/>
      <c r="AM112" s="11"/>
      <c r="AN112" s="11"/>
      <c r="AO112" s="11"/>
      <c r="AP112" s="11"/>
      <c r="AQ112" s="12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</row>
    <row r="113" ht="15.75" customHeight="1">
      <c r="A113" s="8">
        <v>7831.0</v>
      </c>
      <c r="B113" s="9" t="s">
        <v>146</v>
      </c>
      <c r="C113" s="4">
        <f t="shared" si="11"/>
        <v>0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6"/>
      <c r="AH113" s="11"/>
      <c r="AI113" s="11"/>
      <c r="AJ113" s="11"/>
      <c r="AK113" s="11"/>
      <c r="AL113" s="11"/>
      <c r="AM113" s="11"/>
      <c r="AN113" s="11"/>
      <c r="AO113" s="11"/>
      <c r="AP113" s="11"/>
      <c r="AQ113" s="12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</row>
    <row r="114" ht="15.75" customHeight="1">
      <c r="A114" s="52" t="s">
        <v>147</v>
      </c>
      <c r="B114" s="53"/>
      <c r="C114" s="54">
        <f t="shared" si="11"/>
        <v>7374287.83</v>
      </c>
      <c r="D114" s="19">
        <f t="shared" ref="D114:AQ114" si="12">SUM(D50:D113)</f>
        <v>63675</v>
      </c>
      <c r="E114" s="19">
        <f t="shared" si="12"/>
        <v>169000</v>
      </c>
      <c r="F114" s="19">
        <f t="shared" si="12"/>
        <v>75000</v>
      </c>
      <c r="G114" s="19">
        <f t="shared" si="12"/>
        <v>23180</v>
      </c>
      <c r="H114" s="19">
        <f t="shared" si="12"/>
        <v>40500</v>
      </c>
      <c r="I114" s="19">
        <f t="shared" si="12"/>
        <v>130900</v>
      </c>
      <c r="J114" s="19">
        <f t="shared" si="12"/>
        <v>90000</v>
      </c>
      <c r="K114" s="19">
        <f t="shared" si="12"/>
        <v>157500</v>
      </c>
      <c r="L114" s="19">
        <f t="shared" si="12"/>
        <v>29540</v>
      </c>
      <c r="M114" s="19">
        <f t="shared" si="12"/>
        <v>550000</v>
      </c>
      <c r="N114" s="19">
        <f t="shared" si="12"/>
        <v>217000</v>
      </c>
      <c r="O114" s="19">
        <f t="shared" si="12"/>
        <v>245000</v>
      </c>
      <c r="P114" s="19">
        <f t="shared" si="12"/>
        <v>222234</v>
      </c>
      <c r="Q114" s="55">
        <f t="shared" si="12"/>
        <v>1004408</v>
      </c>
      <c r="R114" s="19">
        <f t="shared" si="12"/>
        <v>871820</v>
      </c>
      <c r="S114" s="19">
        <f t="shared" si="12"/>
        <v>102500</v>
      </c>
      <c r="T114" s="19">
        <f t="shared" si="12"/>
        <v>9000</v>
      </c>
      <c r="U114" s="19">
        <f t="shared" si="12"/>
        <v>18000</v>
      </c>
      <c r="V114" s="19">
        <f t="shared" si="12"/>
        <v>1200</v>
      </c>
      <c r="W114" s="19">
        <f t="shared" si="12"/>
        <v>223518</v>
      </c>
      <c r="X114" s="19">
        <f t="shared" si="12"/>
        <v>39842.08</v>
      </c>
      <c r="Y114" s="19">
        <f t="shared" si="12"/>
        <v>362800</v>
      </c>
      <c r="Z114" s="19">
        <f t="shared" si="12"/>
        <v>0</v>
      </c>
      <c r="AA114" s="19">
        <f t="shared" si="12"/>
        <v>180000</v>
      </c>
      <c r="AB114" s="19">
        <f t="shared" si="12"/>
        <v>150000</v>
      </c>
      <c r="AC114" s="19">
        <f t="shared" si="12"/>
        <v>83000</v>
      </c>
      <c r="AD114" s="19">
        <f t="shared" si="12"/>
        <v>60000</v>
      </c>
      <c r="AE114" s="19">
        <f t="shared" si="12"/>
        <v>150150</v>
      </c>
      <c r="AF114" s="19">
        <f t="shared" si="12"/>
        <v>320400</v>
      </c>
      <c r="AG114" s="56">
        <f t="shared" si="12"/>
        <v>0</v>
      </c>
      <c r="AH114" s="19">
        <f t="shared" si="12"/>
        <v>25500</v>
      </c>
      <c r="AI114" s="19">
        <f t="shared" si="12"/>
        <v>449000</v>
      </c>
      <c r="AJ114" s="19">
        <f t="shared" si="12"/>
        <v>62286.25</v>
      </c>
      <c r="AK114" s="19">
        <f t="shared" si="12"/>
        <v>73000</v>
      </c>
      <c r="AL114" s="19">
        <f t="shared" si="12"/>
        <v>22300</v>
      </c>
      <c r="AM114" s="19">
        <f t="shared" si="12"/>
        <v>429000</v>
      </c>
      <c r="AN114" s="19">
        <f t="shared" si="12"/>
        <v>132642.5</v>
      </c>
      <c r="AO114" s="19">
        <f t="shared" si="12"/>
        <v>13000</v>
      </c>
      <c r="AP114" s="19">
        <f t="shared" si="12"/>
        <v>100000</v>
      </c>
      <c r="AQ114" s="37">
        <f t="shared" si="12"/>
        <v>477392</v>
      </c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</row>
    <row r="115" ht="15.75" customHeight="1">
      <c r="A115" s="8"/>
      <c r="B115" s="57"/>
      <c r="C115" s="12"/>
      <c r="D115" s="11"/>
      <c r="E115" s="11"/>
      <c r="F115" s="11"/>
      <c r="G115" s="11"/>
      <c r="H115" s="11"/>
      <c r="I115" s="11"/>
      <c r="J115" s="11"/>
      <c r="K115" s="11"/>
      <c r="L115" s="46"/>
      <c r="M115" s="11"/>
      <c r="N115" s="11"/>
      <c r="O115" s="11"/>
      <c r="P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58"/>
      <c r="AH115" s="11"/>
      <c r="AI115" s="11"/>
      <c r="AJ115" s="11"/>
      <c r="AK115" s="11"/>
      <c r="AL115" s="11"/>
      <c r="AM115" s="11"/>
      <c r="AN115" s="11"/>
      <c r="AO115" s="11"/>
      <c r="AP115" s="11"/>
      <c r="AQ115" s="12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</row>
    <row r="116" ht="15.75" customHeight="1">
      <c r="A116" s="59" t="s">
        <v>148</v>
      </c>
      <c r="B116" s="60"/>
      <c r="C116" s="48"/>
      <c r="D116" s="45"/>
      <c r="E116" s="45"/>
      <c r="F116" s="45"/>
      <c r="G116" s="45"/>
      <c r="H116" s="45"/>
      <c r="I116" s="45"/>
      <c r="J116" s="45"/>
      <c r="K116" s="45"/>
      <c r="L116" s="46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58"/>
      <c r="AH116" s="45"/>
      <c r="AI116" s="45"/>
      <c r="AJ116" s="45"/>
      <c r="AK116" s="45"/>
      <c r="AL116" s="45"/>
      <c r="AM116" s="45"/>
      <c r="AN116" s="45"/>
      <c r="AO116" s="45"/>
      <c r="AP116" s="45"/>
      <c r="AQ116" s="48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</row>
    <row r="117" ht="15.75" customHeight="1">
      <c r="B117" s="49"/>
      <c r="C117" s="12"/>
      <c r="D117" s="11"/>
      <c r="E117" s="11"/>
      <c r="F117" s="11"/>
      <c r="G117" s="11"/>
      <c r="H117" s="11"/>
      <c r="I117" s="11"/>
      <c r="J117" s="11"/>
      <c r="K117" s="11"/>
      <c r="L117" s="46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58"/>
      <c r="AH117" s="11"/>
      <c r="AI117" s="11"/>
      <c r="AJ117" s="11"/>
      <c r="AK117" s="11"/>
      <c r="AL117" s="11"/>
      <c r="AM117" s="11"/>
      <c r="AN117" s="11"/>
      <c r="AO117" s="11"/>
      <c r="AP117" s="11"/>
      <c r="AQ117" s="12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</row>
    <row r="118" ht="15.75" customHeight="1">
      <c r="A118" s="52" t="s">
        <v>149</v>
      </c>
      <c r="B118" s="61"/>
      <c r="C118" s="23">
        <f t="shared" ref="C118:C119" si="21">SUM(D118:AQ118)</f>
        <v>8951255.63</v>
      </c>
      <c r="D118" s="20">
        <f t="shared" ref="D118:G118" si="13">D40+D114</f>
        <v>63675</v>
      </c>
      <c r="E118" s="20">
        <f t="shared" si="13"/>
        <v>179000</v>
      </c>
      <c r="F118" s="20">
        <f t="shared" si="13"/>
        <v>114500</v>
      </c>
      <c r="G118" s="20">
        <f t="shared" si="13"/>
        <v>31180</v>
      </c>
      <c r="H118" s="20">
        <f t="shared" ref="H118:L118" si="14">H114</f>
        <v>40500</v>
      </c>
      <c r="I118" s="20">
        <f t="shared" si="14"/>
        <v>130900</v>
      </c>
      <c r="J118" s="20">
        <f t="shared" si="14"/>
        <v>90000</v>
      </c>
      <c r="K118" s="20">
        <f t="shared" si="14"/>
        <v>157500</v>
      </c>
      <c r="L118" s="20">
        <f t="shared" si="14"/>
        <v>29540</v>
      </c>
      <c r="M118" s="20">
        <f t="shared" ref="M118:N118" si="15">M40+M114</f>
        <v>650000</v>
      </c>
      <c r="N118" s="20">
        <f t="shared" si="15"/>
        <v>222000</v>
      </c>
      <c r="O118" s="20">
        <f>O114</f>
        <v>245000</v>
      </c>
      <c r="P118" s="20">
        <f t="shared" ref="P118:S118" si="16">P40+P114</f>
        <v>388864</v>
      </c>
      <c r="Q118" s="20">
        <f t="shared" si="16"/>
        <v>1642325.2</v>
      </c>
      <c r="R118" s="20">
        <f t="shared" si="16"/>
        <v>1085680</v>
      </c>
      <c r="S118" s="20">
        <f t="shared" si="16"/>
        <v>127145.6</v>
      </c>
      <c r="T118" s="20">
        <f>SUM(T114)</f>
        <v>9000</v>
      </c>
      <c r="U118" s="20">
        <f>U40+U114</f>
        <v>23000</v>
      </c>
      <c r="V118" s="20">
        <f>V114</f>
        <v>1200</v>
      </c>
      <c r="W118" s="20">
        <f>W40+W114</f>
        <v>227518</v>
      </c>
      <c r="X118" s="20">
        <f t="shared" ref="X118:AA118" si="17">X114</f>
        <v>39842.08</v>
      </c>
      <c r="Y118" s="20">
        <f t="shared" si="17"/>
        <v>362800</v>
      </c>
      <c r="Z118" s="20">
        <f t="shared" si="17"/>
        <v>0</v>
      </c>
      <c r="AA118" s="20">
        <f t="shared" si="17"/>
        <v>180000</v>
      </c>
      <c r="AB118" s="20">
        <f>AB40+AB114</f>
        <v>150000</v>
      </c>
      <c r="AC118" s="20">
        <f>AC114+AC40</f>
        <v>83000</v>
      </c>
      <c r="AD118" s="20">
        <f>AD40+AD114</f>
        <v>272800</v>
      </c>
      <c r="AE118" s="20">
        <f>AE114</f>
        <v>150150</v>
      </c>
      <c r="AF118" s="20">
        <f t="shared" ref="AF118:AG118" si="18">AF40+AF114</f>
        <v>327400</v>
      </c>
      <c r="AG118" s="56">
        <f t="shared" si="18"/>
        <v>0</v>
      </c>
      <c r="AH118" s="20">
        <f t="shared" ref="AH118:AL118" si="19">AH114</f>
        <v>25500</v>
      </c>
      <c r="AI118" s="20">
        <f t="shared" si="19"/>
        <v>449000</v>
      </c>
      <c r="AJ118" s="20">
        <f t="shared" si="19"/>
        <v>62286.25</v>
      </c>
      <c r="AK118" s="20">
        <f t="shared" si="19"/>
        <v>73000</v>
      </c>
      <c r="AL118" s="20">
        <f t="shared" si="19"/>
        <v>22300</v>
      </c>
      <c r="AM118" s="20">
        <f>AM114+AM40</f>
        <v>446115</v>
      </c>
      <c r="AN118" s="20">
        <f t="shared" ref="AN118:AP118" si="20">AN114</f>
        <v>132642.5</v>
      </c>
      <c r="AO118" s="20">
        <f t="shared" si="20"/>
        <v>13000</v>
      </c>
      <c r="AP118" s="20">
        <f t="shared" si="20"/>
        <v>100000</v>
      </c>
      <c r="AQ118" s="23">
        <f>AQ40+AQ114</f>
        <v>602892</v>
      </c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</row>
    <row r="119" ht="15.75" customHeight="1">
      <c r="A119" s="62" t="s">
        <v>150</v>
      </c>
      <c r="B119" s="46"/>
      <c r="C119" s="23">
        <f t="shared" si="21"/>
        <v>-600624.17</v>
      </c>
      <c r="D119" s="20">
        <f t="shared" ref="D119:AQ119" si="22">D20-D118</f>
        <v>6925</v>
      </c>
      <c r="E119" s="20">
        <f t="shared" si="22"/>
        <v>-28700</v>
      </c>
      <c r="F119" s="20">
        <f t="shared" si="22"/>
        <v>5500</v>
      </c>
      <c r="G119" s="20">
        <f t="shared" si="22"/>
        <v>11756</v>
      </c>
      <c r="H119" s="20">
        <f t="shared" si="22"/>
        <v>-2000</v>
      </c>
      <c r="I119" s="20">
        <f t="shared" si="22"/>
        <v>100</v>
      </c>
      <c r="J119" s="20">
        <f t="shared" si="22"/>
        <v>-20000</v>
      </c>
      <c r="K119" s="20">
        <f t="shared" si="22"/>
        <v>-84500</v>
      </c>
      <c r="L119" s="20">
        <f t="shared" si="22"/>
        <v>11660</v>
      </c>
      <c r="M119" s="20">
        <f t="shared" si="22"/>
        <v>-120000</v>
      </c>
      <c r="N119" s="20">
        <f t="shared" si="22"/>
        <v>0</v>
      </c>
      <c r="O119" s="20">
        <f t="shared" si="22"/>
        <v>-60000</v>
      </c>
      <c r="P119" s="20">
        <f t="shared" si="22"/>
        <v>-27084</v>
      </c>
      <c r="Q119" s="20">
        <f t="shared" si="22"/>
        <v>234467.76</v>
      </c>
      <c r="R119" s="20">
        <f t="shared" si="22"/>
        <v>29120</v>
      </c>
      <c r="S119" s="20">
        <f t="shared" si="22"/>
        <v>-12945.6</v>
      </c>
      <c r="T119" s="20">
        <f t="shared" si="22"/>
        <v>-2700</v>
      </c>
      <c r="U119" s="20">
        <f t="shared" si="22"/>
        <v>0</v>
      </c>
      <c r="V119" s="20">
        <f t="shared" si="22"/>
        <v>3920</v>
      </c>
      <c r="W119" s="20">
        <f t="shared" si="22"/>
        <v>11982</v>
      </c>
      <c r="X119" s="20">
        <f t="shared" si="22"/>
        <v>-2687.08</v>
      </c>
      <c r="Y119" s="20">
        <f t="shared" si="22"/>
        <v>-38800</v>
      </c>
      <c r="Z119" s="20">
        <f t="shared" si="22"/>
        <v>0</v>
      </c>
      <c r="AA119" s="20">
        <f t="shared" si="22"/>
        <v>0</v>
      </c>
      <c r="AB119" s="20">
        <f t="shared" si="22"/>
        <v>-49900</v>
      </c>
      <c r="AC119" s="20">
        <f t="shared" si="22"/>
        <v>-11500</v>
      </c>
      <c r="AD119" s="20">
        <f t="shared" si="22"/>
        <v>-158200</v>
      </c>
      <c r="AE119" s="20">
        <f t="shared" si="22"/>
        <v>-46150</v>
      </c>
      <c r="AF119" s="20">
        <f t="shared" si="22"/>
        <v>-129400</v>
      </c>
      <c r="AG119" s="63">
        <f t="shared" si="22"/>
        <v>0</v>
      </c>
      <c r="AH119" s="20">
        <f t="shared" si="22"/>
        <v>4000</v>
      </c>
      <c r="AI119" s="20">
        <f t="shared" si="22"/>
        <v>-94000</v>
      </c>
      <c r="AJ119" s="20">
        <f t="shared" si="22"/>
        <v>-4286.25</v>
      </c>
      <c r="AK119" s="20">
        <f t="shared" si="22"/>
        <v>-800</v>
      </c>
      <c r="AL119" s="20">
        <f t="shared" si="22"/>
        <v>-300</v>
      </c>
      <c r="AM119" s="20">
        <f t="shared" si="22"/>
        <v>-96115</v>
      </c>
      <c r="AN119" s="20">
        <f t="shared" si="22"/>
        <v>-3500</v>
      </c>
      <c r="AO119" s="20">
        <f t="shared" si="22"/>
        <v>-3550</v>
      </c>
      <c r="AP119" s="20">
        <f t="shared" si="22"/>
        <v>-30000</v>
      </c>
      <c r="AQ119" s="23">
        <f t="shared" si="22"/>
        <v>107063</v>
      </c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</row>
    <row r="120" ht="15.75" customHeight="1">
      <c r="A120" s="50">
        <v>8050.0</v>
      </c>
      <c r="B120" s="64" t="s">
        <v>151</v>
      </c>
      <c r="C120" s="12"/>
      <c r="Q120" s="11"/>
      <c r="AG120" s="16"/>
      <c r="AQ120" s="49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</row>
    <row r="121" ht="15.75" customHeight="1">
      <c r="A121" s="8">
        <v>8070.0</v>
      </c>
      <c r="B121" s="9" t="s">
        <v>152</v>
      </c>
      <c r="C121" s="12"/>
      <c r="D121" s="11"/>
      <c r="E121" s="11"/>
      <c r="F121" s="11"/>
      <c r="G121" s="11"/>
      <c r="H121" s="11"/>
      <c r="I121" s="11"/>
      <c r="J121" s="11"/>
      <c r="K121" s="11"/>
      <c r="L121" s="46"/>
      <c r="M121" s="11"/>
      <c r="N121" s="11"/>
      <c r="O121" s="11"/>
      <c r="P121" s="11"/>
      <c r="Q121" s="13">
        <v>15000.0</v>
      </c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58"/>
      <c r="AH121" s="11"/>
      <c r="AI121" s="11"/>
      <c r="AJ121" s="11"/>
      <c r="AK121" s="11"/>
      <c r="AL121" s="11"/>
      <c r="AM121" s="11"/>
      <c r="AN121" s="11"/>
      <c r="AO121" s="11"/>
      <c r="AP121" s="11"/>
      <c r="AQ121" s="12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</row>
    <row r="122" ht="15.75" customHeight="1">
      <c r="A122" s="52" t="s">
        <v>153</v>
      </c>
      <c r="B122" s="61"/>
      <c r="C122" s="23">
        <f>SUM(D122:AQ122)</f>
        <v>-607284.17</v>
      </c>
      <c r="D122" s="20">
        <f t="shared" ref="D122:G122" si="23">D119</f>
        <v>6925</v>
      </c>
      <c r="E122" s="20">
        <f t="shared" si="23"/>
        <v>-28700</v>
      </c>
      <c r="F122" s="20">
        <f t="shared" si="23"/>
        <v>5500</v>
      </c>
      <c r="G122" s="20">
        <f t="shared" si="23"/>
        <v>11756</v>
      </c>
      <c r="H122" s="20">
        <f t="shared" ref="H122:K122" si="24">H20-H118</f>
        <v>-2000</v>
      </c>
      <c r="I122" s="20">
        <f t="shared" si="24"/>
        <v>100</v>
      </c>
      <c r="J122" s="20">
        <f t="shared" si="24"/>
        <v>-20000</v>
      </c>
      <c r="K122" s="20">
        <f t="shared" si="24"/>
        <v>-84500</v>
      </c>
      <c r="L122" s="20">
        <f>L20-L40-L118</f>
        <v>-10000</v>
      </c>
      <c r="M122" s="20">
        <f t="shared" ref="M122:P122" si="25">M20-M118</f>
        <v>-120000</v>
      </c>
      <c r="N122" s="20">
        <f t="shared" si="25"/>
        <v>0</v>
      </c>
      <c r="O122" s="20">
        <f t="shared" si="25"/>
        <v>-60000</v>
      </c>
      <c r="P122" s="20">
        <f t="shared" si="25"/>
        <v>-27084</v>
      </c>
      <c r="Q122" s="20">
        <f>Q119+Q120+Q121</f>
        <v>249467.76</v>
      </c>
      <c r="R122" s="20">
        <f t="shared" ref="R122:Y122" si="26">R20-R118</f>
        <v>29120</v>
      </c>
      <c r="S122" s="20">
        <f t="shared" si="26"/>
        <v>-12945.6</v>
      </c>
      <c r="T122" s="20">
        <f t="shared" si="26"/>
        <v>-2700</v>
      </c>
      <c r="U122" s="20">
        <f t="shared" si="26"/>
        <v>0</v>
      </c>
      <c r="V122" s="20">
        <f t="shared" si="26"/>
        <v>3920</v>
      </c>
      <c r="W122" s="20">
        <f t="shared" si="26"/>
        <v>11982</v>
      </c>
      <c r="X122" s="20">
        <f t="shared" si="26"/>
        <v>-2687.08</v>
      </c>
      <c r="Y122" s="20">
        <f t="shared" si="26"/>
        <v>-38800</v>
      </c>
      <c r="Z122" s="20">
        <f t="shared" ref="Z122:AA122" si="27">Z20-Z114</f>
        <v>0</v>
      </c>
      <c r="AA122" s="20">
        <f t="shared" si="27"/>
        <v>0</v>
      </c>
      <c r="AB122" s="20">
        <f t="shared" ref="AB122:AQ122" si="28">AB20-AB118</f>
        <v>-49900</v>
      </c>
      <c r="AC122" s="20">
        <f t="shared" si="28"/>
        <v>-11500</v>
      </c>
      <c r="AD122" s="20">
        <f t="shared" si="28"/>
        <v>-158200</v>
      </c>
      <c r="AE122" s="20">
        <f t="shared" si="28"/>
        <v>-46150</v>
      </c>
      <c r="AF122" s="20">
        <f t="shared" si="28"/>
        <v>-129400</v>
      </c>
      <c r="AG122" s="65">
        <f t="shared" si="28"/>
        <v>0</v>
      </c>
      <c r="AH122" s="20">
        <f t="shared" si="28"/>
        <v>4000</v>
      </c>
      <c r="AI122" s="20">
        <f t="shared" si="28"/>
        <v>-94000</v>
      </c>
      <c r="AJ122" s="20">
        <f t="shared" si="28"/>
        <v>-4286.25</v>
      </c>
      <c r="AK122" s="20">
        <f t="shared" si="28"/>
        <v>-800</v>
      </c>
      <c r="AL122" s="20">
        <f t="shared" si="28"/>
        <v>-300</v>
      </c>
      <c r="AM122" s="20">
        <f t="shared" si="28"/>
        <v>-96115</v>
      </c>
      <c r="AN122" s="20">
        <f t="shared" si="28"/>
        <v>-3500</v>
      </c>
      <c r="AO122" s="20">
        <f t="shared" si="28"/>
        <v>-3550</v>
      </c>
      <c r="AP122" s="20">
        <f t="shared" si="28"/>
        <v>-30000</v>
      </c>
      <c r="AQ122" s="23">
        <f t="shared" si="28"/>
        <v>107063</v>
      </c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</row>
    <row r="123" ht="15.75" customHeight="1">
      <c r="AG123" s="16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</row>
    <row r="124" ht="15.75" customHeight="1"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66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</row>
    <row r="125" ht="15.75" customHeight="1"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</row>
    <row r="126" ht="15.75" customHeight="1"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</row>
    <row r="127" ht="15.75" customHeight="1"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</row>
    <row r="128" ht="15.75" customHeight="1"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</row>
    <row r="129" ht="15.75" customHeight="1"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</row>
    <row r="130" ht="15.75" customHeight="1"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</row>
    <row r="131" ht="15.75" customHeight="1"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</row>
    <row r="132" ht="15.75" customHeight="1"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</row>
    <row r="133" ht="15.75" customHeight="1"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</row>
    <row r="134" ht="15.75" customHeight="1"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</row>
    <row r="135" ht="15.75" customHeight="1"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</row>
    <row r="136" ht="15.75" customHeight="1"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</row>
    <row r="137" ht="15.75" customHeight="1"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</row>
    <row r="138" ht="15.75" customHeight="1"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</row>
    <row r="139" ht="15.75" customHeight="1"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</row>
    <row r="140" ht="15.75" customHeight="1"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</row>
    <row r="141" ht="15.75" customHeight="1"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</row>
    <row r="142" ht="15.75" customHeight="1"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</row>
    <row r="143" ht="15.75" customHeight="1"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</row>
    <row r="144" ht="15.75" customHeight="1"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</row>
    <row r="145" ht="15.75" customHeight="1"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</row>
    <row r="146" ht="15.75" customHeight="1"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</row>
    <row r="147" ht="15.75" customHeight="1"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</row>
    <row r="148" ht="15.75" customHeight="1"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</row>
    <row r="149" ht="15.75" customHeight="1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</row>
    <row r="150" ht="15.75" customHeight="1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</row>
    <row r="151" ht="15.75" customHeight="1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</row>
    <row r="152" ht="15.75" customHeight="1"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</row>
    <row r="153" ht="15.75" customHeight="1"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</row>
    <row r="154" ht="15.75" customHeight="1"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</row>
    <row r="155" ht="15.75" customHeight="1"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</row>
    <row r="156" ht="15.75" customHeight="1"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</row>
    <row r="157" ht="15.75" customHeight="1"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</row>
    <row r="158" ht="15.75" customHeight="1"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</row>
    <row r="159" ht="15.75" customHeight="1"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</row>
    <row r="160" ht="15.75" customHeight="1"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</row>
    <row r="161" ht="15.75" customHeight="1"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</row>
    <row r="162" ht="15.75" customHeight="1"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</row>
    <row r="163" ht="15.75" customHeight="1"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</row>
    <row r="164" ht="15.75" customHeight="1"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</row>
    <row r="165" ht="15.75" customHeight="1"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</row>
    <row r="166" ht="15.75" customHeight="1"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</row>
    <row r="167" ht="15.75" customHeight="1"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</row>
    <row r="168" ht="15.75" customHeight="1"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</row>
    <row r="169" ht="15.75" customHeight="1"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</row>
    <row r="170" ht="15.75" customHeight="1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</row>
    <row r="171" ht="15.75" customHeight="1"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</row>
    <row r="172" ht="15.75" customHeight="1"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</row>
    <row r="173" ht="15.75" customHeight="1"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</row>
    <row r="174" ht="15.75" customHeight="1"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</row>
    <row r="175" ht="15.75" customHeight="1"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</row>
    <row r="176" ht="15.75" customHeight="1"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</row>
    <row r="177" ht="15.75" customHeight="1"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</row>
    <row r="178" ht="15.75" customHeight="1"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</row>
    <row r="179" ht="15.75" customHeight="1"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</row>
    <row r="180" ht="15.75" customHeight="1"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</row>
    <row r="181" ht="15.75" customHeight="1"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</row>
    <row r="182" ht="15.75" customHeight="1"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</row>
    <row r="183" ht="15.75" customHeight="1"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</row>
    <row r="184" ht="15.75" customHeight="1"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</row>
    <row r="185" ht="15.75" customHeight="1"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</row>
    <row r="186" ht="15.75" customHeight="1"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</row>
    <row r="187" ht="15.75" customHeight="1"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</row>
    <row r="188" ht="15.75" customHeight="1"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</row>
    <row r="189" ht="15.75" customHeight="1"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</row>
    <row r="190" ht="15.75" customHeight="1"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</row>
    <row r="191" ht="15.75" customHeight="1"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</row>
    <row r="192" ht="15.75" customHeight="1"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</row>
    <row r="193" ht="15.75" customHeight="1"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</row>
    <row r="194" ht="15.75" customHeight="1"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</row>
    <row r="195" ht="15.75" customHeight="1"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</row>
    <row r="196" ht="15.75" customHeight="1"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</row>
    <row r="197" ht="15.75" customHeight="1"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</row>
    <row r="198" ht="15.75" customHeight="1"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</row>
    <row r="199" ht="15.75" customHeight="1"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</row>
    <row r="200" ht="15.75" customHeight="1"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</row>
    <row r="201" ht="15.75" customHeight="1"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</row>
    <row r="202" ht="15.75" customHeight="1"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</row>
    <row r="203" ht="15.75" customHeight="1"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</row>
    <row r="204" ht="15.75" customHeight="1"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</row>
    <row r="205" ht="15.75" customHeight="1"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</row>
    <row r="206" ht="15.75" customHeight="1"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</row>
    <row r="207" ht="15.75" customHeight="1"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</row>
    <row r="208" ht="15.75" customHeight="1"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</row>
    <row r="209" ht="15.75" customHeight="1"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</row>
    <row r="210" ht="15.75" customHeight="1"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</row>
    <row r="211" ht="15.75" customHeight="1"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</row>
    <row r="212" ht="15.75" customHeight="1"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</row>
    <row r="213" ht="15.75" customHeight="1"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</row>
    <row r="214" ht="15.75" customHeight="1"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</row>
    <row r="215" ht="15.75" customHeight="1"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</row>
    <row r="216" ht="15.75" customHeight="1"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</row>
    <row r="217" ht="15.75" customHeight="1"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</row>
    <row r="218" ht="15.75" customHeight="1"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</row>
    <row r="219" ht="15.75" customHeight="1"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</row>
    <row r="220" ht="15.75" customHeight="1"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</row>
    <row r="221" ht="15.75" customHeight="1"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</row>
    <row r="222" ht="15.75" customHeight="1"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</row>
    <row r="223" ht="15.75" customHeight="1"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</row>
    <row r="224" ht="15.75" customHeight="1"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</row>
    <row r="225" ht="15.75" customHeight="1"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</row>
    <row r="226" ht="15.75" customHeight="1"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</row>
    <row r="227" ht="15.75" customHeight="1"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</row>
    <row r="228" ht="15.75" customHeight="1"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</row>
    <row r="229" ht="15.75" customHeight="1"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</row>
    <row r="230" ht="15.75" customHeight="1"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</row>
    <row r="231" ht="15.75" customHeight="1"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</row>
    <row r="232" ht="15.75" customHeight="1"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</row>
    <row r="233" ht="15.75" customHeight="1"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</row>
    <row r="234" ht="15.75" customHeight="1"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</row>
    <row r="235" ht="15.75" customHeight="1"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</row>
    <row r="236" ht="15.75" customHeight="1"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</row>
    <row r="237" ht="15.75" customHeight="1"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</row>
    <row r="238" ht="15.75" customHeight="1"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</row>
    <row r="239" ht="15.75" customHeight="1"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</row>
    <row r="240" ht="15.75" customHeight="1"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</row>
    <row r="241" ht="15.75" customHeight="1"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</row>
    <row r="242" ht="15.75" customHeight="1"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</row>
    <row r="243" ht="15.75" customHeight="1"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</row>
    <row r="244" ht="15.75" customHeight="1"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</row>
    <row r="245" ht="15.75" customHeight="1"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</row>
    <row r="246" ht="15.75" customHeight="1"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</row>
    <row r="247" ht="15.75" customHeight="1"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</row>
    <row r="248" ht="15.75" customHeight="1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</row>
    <row r="249" ht="15.75" customHeight="1"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</row>
    <row r="250" ht="15.75" customHeight="1"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</row>
    <row r="251" ht="15.75" customHeight="1"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</row>
    <row r="252" ht="15.75" customHeight="1"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</row>
    <row r="253" ht="15.75" customHeight="1"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</row>
    <row r="254" ht="15.75" customHeight="1"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</row>
    <row r="255" ht="15.75" customHeight="1"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</row>
    <row r="256" ht="15.75" customHeight="1"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</row>
    <row r="257" ht="15.75" customHeight="1"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</row>
    <row r="258" ht="15.75" customHeight="1"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</row>
    <row r="259" ht="15.75" customHeight="1"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</row>
    <row r="260" ht="15.75" customHeight="1"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</row>
    <row r="261" ht="15.75" customHeight="1"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</row>
    <row r="262" ht="15.75" customHeight="1"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</row>
    <row r="263" ht="15.75" customHeight="1"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</row>
    <row r="264" ht="15.75" customHeight="1"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</row>
    <row r="265" ht="15.75" customHeight="1"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</row>
    <row r="266" ht="15.75" customHeight="1"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</row>
    <row r="267" ht="15.75" customHeight="1"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</row>
    <row r="268" ht="15.75" customHeight="1"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</row>
    <row r="269" ht="15.75" customHeight="1"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</row>
    <row r="270" ht="15.75" customHeight="1"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</row>
    <row r="271" ht="15.75" customHeight="1"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</row>
    <row r="272" ht="15.75" customHeight="1"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</row>
    <row r="273" ht="15.75" customHeight="1"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</row>
    <row r="274" ht="15.75" customHeight="1"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</row>
    <row r="275" ht="15.75" customHeight="1"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</row>
    <row r="276" ht="15.75" customHeight="1"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</row>
    <row r="277" ht="15.75" customHeight="1"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</row>
    <row r="278" ht="15.75" customHeight="1"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</row>
    <row r="279" ht="15.75" customHeight="1"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</row>
    <row r="280" ht="15.75" customHeight="1"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</row>
    <row r="281" ht="15.75" customHeight="1"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</row>
    <row r="282" ht="15.75" customHeight="1"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</row>
    <row r="283" ht="15.75" customHeight="1"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</row>
    <row r="284" ht="15.75" customHeight="1"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</row>
    <row r="285" ht="15.75" customHeight="1"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</row>
    <row r="286" ht="15.75" customHeight="1"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</row>
    <row r="287" ht="15.75" customHeight="1"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</row>
    <row r="288" ht="15.75" customHeight="1"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</row>
    <row r="289" ht="15.75" customHeight="1"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</row>
    <row r="290" ht="15.75" customHeight="1"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</row>
    <row r="291" ht="15.75" customHeight="1"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</row>
    <row r="292" ht="15.75" customHeight="1"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</row>
    <row r="293" ht="15.75" customHeight="1"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</row>
    <row r="294" ht="15.75" customHeight="1"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</row>
    <row r="295" ht="15.75" customHeight="1"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</row>
    <row r="296" ht="15.75" customHeight="1"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</row>
    <row r="297" ht="15.75" customHeight="1"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</row>
    <row r="298" ht="15.75" customHeight="1"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</row>
    <row r="299" ht="15.75" customHeight="1"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</row>
    <row r="300" ht="15.75" customHeight="1"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</row>
    <row r="301" ht="15.75" customHeight="1"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</row>
    <row r="302" ht="15.75" customHeight="1"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</row>
    <row r="303" ht="15.75" customHeight="1"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</row>
    <row r="304" ht="15.75" customHeight="1"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</row>
    <row r="305" ht="15.75" customHeight="1"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</row>
    <row r="306" ht="15.75" customHeight="1"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</row>
    <row r="307" ht="15.75" customHeight="1"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</row>
    <row r="308" ht="15.75" customHeight="1"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</row>
    <row r="309" ht="15.75" customHeight="1"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</row>
    <row r="310" ht="15.75" customHeight="1"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</row>
    <row r="311" ht="15.75" customHeight="1"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</row>
    <row r="312" ht="15.75" customHeight="1"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</row>
    <row r="313" ht="15.75" customHeight="1"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</row>
    <row r="314" ht="15.75" customHeight="1"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</row>
    <row r="315" ht="15.75" customHeight="1"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</row>
    <row r="316" ht="15.75" customHeight="1"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</row>
    <row r="317" ht="15.75" customHeight="1"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</row>
    <row r="318" ht="15.75" customHeight="1"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</row>
    <row r="319" ht="15.75" customHeight="1"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</row>
    <row r="320" ht="15.75" customHeight="1"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</row>
    <row r="321" ht="15.75" customHeight="1"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</row>
    <row r="322" ht="15.75" customHeight="1"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</row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0"/>
  <cols>
    <col customWidth="1" min="1" max="1" width="10.71"/>
    <col customWidth="1" min="2" max="2" width="45.29"/>
    <col customWidth="1" min="3" max="3" width="20.29"/>
    <col customWidth="1" min="4" max="4" width="23.43"/>
    <col customWidth="1" min="5" max="5" width="16.14"/>
    <col customWidth="1" min="6" max="6" width="14.29"/>
    <col customWidth="1" min="7" max="7" width="15.29"/>
    <col customWidth="1" min="8" max="8" width="14.57"/>
    <col customWidth="1" min="9" max="9" width="15.57"/>
    <col customWidth="1" min="10" max="10" width="14.86"/>
    <col customWidth="1" min="11" max="11" width="15.57"/>
    <col customWidth="1" min="12" max="12" width="14.86"/>
    <col customWidth="1" min="13" max="13" width="15.57"/>
    <col customWidth="1" min="14" max="14" width="14.86"/>
    <col customWidth="1" min="15" max="28" width="10.71"/>
  </cols>
  <sheetData>
    <row r="1">
      <c r="A1" s="67" t="s">
        <v>154</v>
      </c>
      <c r="C1" s="67"/>
      <c r="D1" s="67"/>
    </row>
    <row r="2">
      <c r="A2" s="68" t="s">
        <v>155</v>
      </c>
      <c r="B2" s="69"/>
      <c r="C2" s="70" t="s">
        <v>0</v>
      </c>
      <c r="D2" s="71" t="s">
        <v>156</v>
      </c>
      <c r="E2" s="47" t="s">
        <v>157</v>
      </c>
      <c r="F2" s="72" t="s">
        <v>158</v>
      </c>
      <c r="G2" s="73" t="s">
        <v>159</v>
      </c>
      <c r="H2" s="73" t="s">
        <v>160</v>
      </c>
      <c r="I2" s="74" t="s">
        <v>161</v>
      </c>
      <c r="J2" s="75" t="s">
        <v>162</v>
      </c>
      <c r="K2" s="76" t="s">
        <v>163</v>
      </c>
      <c r="L2" s="77" t="s">
        <v>164</v>
      </c>
      <c r="M2" s="78" t="s">
        <v>165</v>
      </c>
      <c r="N2" s="78" t="s">
        <v>166</v>
      </c>
      <c r="O2" s="78" t="s">
        <v>167</v>
      </c>
      <c r="P2" s="78" t="s">
        <v>168</v>
      </c>
      <c r="Q2" s="79" t="s">
        <v>169</v>
      </c>
      <c r="R2" s="79" t="s">
        <v>170</v>
      </c>
    </row>
    <row r="3">
      <c r="A3" s="8">
        <v>3110.0</v>
      </c>
      <c r="B3" s="80" t="s">
        <v>41</v>
      </c>
      <c r="D3" s="81">
        <v>3023.0</v>
      </c>
      <c r="E3" s="82"/>
      <c r="F3" s="83"/>
      <c r="G3" s="84"/>
      <c r="H3" s="16"/>
      <c r="I3" s="85"/>
      <c r="J3" s="4">
        <v>296910.0</v>
      </c>
      <c r="K3" s="86"/>
      <c r="L3" s="87">
        <v>0.0</v>
      </c>
      <c r="M3" s="88">
        <v>1640.0</v>
      </c>
      <c r="N3" s="89"/>
      <c r="O3" s="90">
        <v>150.0</v>
      </c>
      <c r="P3" s="90">
        <v>0.0</v>
      </c>
      <c r="Q3" s="91">
        <v>-20287.0</v>
      </c>
      <c r="R3" s="90">
        <v>0.0</v>
      </c>
    </row>
    <row r="4">
      <c r="A4" s="8">
        <v>3120.0</v>
      </c>
      <c r="B4" s="80" t="s">
        <v>42</v>
      </c>
      <c r="C4" s="81"/>
      <c r="D4" s="92"/>
      <c r="E4" s="82"/>
      <c r="F4" s="83"/>
      <c r="G4" s="84"/>
      <c r="H4" s="16"/>
      <c r="I4" s="85"/>
      <c r="J4" s="4"/>
      <c r="K4" s="86"/>
      <c r="L4" s="87">
        <v>0.0</v>
      </c>
      <c r="M4" s="88"/>
      <c r="N4" s="89"/>
      <c r="O4" s="89"/>
      <c r="P4" s="90">
        <v>0.0</v>
      </c>
      <c r="Q4" s="93">
        <v>0.0</v>
      </c>
      <c r="R4" s="90">
        <v>20000.0</v>
      </c>
    </row>
    <row r="5">
      <c r="A5" s="8">
        <v>3400.0</v>
      </c>
      <c r="B5" s="80" t="s">
        <v>43</v>
      </c>
      <c r="C5" s="81">
        <v>2190000.0</v>
      </c>
      <c r="D5" s="92">
        <v>2380000.0</v>
      </c>
      <c r="E5" s="83">
        <v>2150000.0</v>
      </c>
      <c r="F5" s="16">
        <v>2100160.0</v>
      </c>
      <c r="G5" s="84">
        <v>2125000.0</v>
      </c>
      <c r="H5" s="16">
        <v>1200600.0</v>
      </c>
      <c r="I5" s="4">
        <v>1800000.0</v>
      </c>
      <c r="J5" s="4">
        <v>579810.0</v>
      </c>
      <c r="K5" s="94">
        <v>1575000.0</v>
      </c>
      <c r="L5" s="87">
        <v>1350000.0</v>
      </c>
      <c r="M5" s="88">
        <v>1020000.0</v>
      </c>
      <c r="N5" s="95">
        <v>1020000.0</v>
      </c>
      <c r="O5" s="90">
        <v>800000.0</v>
      </c>
      <c r="P5" s="90">
        <v>800000.0</v>
      </c>
      <c r="Q5" s="90">
        <v>320000.0</v>
      </c>
      <c r="R5" s="90">
        <v>320000.0</v>
      </c>
    </row>
    <row r="6">
      <c r="A6" s="8">
        <v>3440.0</v>
      </c>
      <c r="B6" s="80" t="s">
        <v>44</v>
      </c>
      <c r="C6" s="81">
        <v>500000.0</v>
      </c>
      <c r="D6" s="92">
        <v>544700.0</v>
      </c>
      <c r="E6" s="82">
        <v>400000.0</v>
      </c>
      <c r="F6" s="83">
        <v>393053.0</v>
      </c>
      <c r="G6" s="84">
        <v>500000.0</v>
      </c>
      <c r="H6" s="16">
        <v>650869.0</v>
      </c>
      <c r="I6" s="4">
        <v>480000.0</v>
      </c>
      <c r="J6" s="4">
        <v>479636.0</v>
      </c>
      <c r="K6" s="94">
        <v>580000.0</v>
      </c>
      <c r="L6" s="87">
        <v>490000.0</v>
      </c>
      <c r="M6" s="88">
        <v>577065.0</v>
      </c>
      <c r="N6" s="95">
        <v>435000.0</v>
      </c>
      <c r="O6" s="90">
        <v>493612.0</v>
      </c>
      <c r="P6" s="90">
        <v>200000.0</v>
      </c>
      <c r="Q6" s="93">
        <v>0.0</v>
      </c>
      <c r="R6" s="90">
        <v>50000.0</v>
      </c>
    </row>
    <row r="7">
      <c r="A7" s="8">
        <v>3450.0</v>
      </c>
      <c r="B7" s="80" t="s">
        <v>171</v>
      </c>
      <c r="C7" s="81">
        <v>146092.96</v>
      </c>
      <c r="D7" s="92">
        <v>431136.0</v>
      </c>
      <c r="E7" s="82">
        <v>103833.28</v>
      </c>
      <c r="F7" s="83"/>
      <c r="G7" s="84">
        <v>110271.56</v>
      </c>
      <c r="H7" s="16">
        <v>80575.57</v>
      </c>
      <c r="I7" s="4"/>
      <c r="J7" s="4">
        <v>383182.0</v>
      </c>
      <c r="K7" s="94">
        <v>50000.0</v>
      </c>
      <c r="L7" s="96"/>
    </row>
    <row r="8">
      <c r="A8" s="8">
        <v>3480.0</v>
      </c>
      <c r="B8" s="80" t="s">
        <v>46</v>
      </c>
      <c r="C8" s="81">
        <v>-1604300.0</v>
      </c>
      <c r="D8" s="92">
        <v>-861965.0</v>
      </c>
      <c r="E8" s="82">
        <v>-1347100.0</v>
      </c>
      <c r="F8" s="83">
        <v>-1073562.0</v>
      </c>
      <c r="G8" s="84">
        <v>-1638340.87</v>
      </c>
      <c r="H8" s="16">
        <v>-1000250.0</v>
      </c>
      <c r="I8" s="97">
        <v>-1526980.0</v>
      </c>
      <c r="J8" s="98">
        <v>-238470.0</v>
      </c>
      <c r="K8" s="94">
        <v>-750000.0</v>
      </c>
      <c r="L8" s="87">
        <v>-950000.0</v>
      </c>
      <c r="M8" s="88">
        <v>-528925.0</v>
      </c>
      <c r="N8" s="95">
        <v>-530000.0</v>
      </c>
      <c r="O8" s="91">
        <v>-397448.0</v>
      </c>
      <c r="P8" s="91">
        <v>-400000.0</v>
      </c>
      <c r="Q8" s="91">
        <v>-379916.0</v>
      </c>
      <c r="R8" s="91">
        <v>-379916.0</v>
      </c>
    </row>
    <row r="9">
      <c r="A9" s="8">
        <v>3490.0</v>
      </c>
      <c r="B9" s="80" t="s">
        <v>47</v>
      </c>
      <c r="C9" s="81">
        <v>80000.0</v>
      </c>
      <c r="D9" s="92">
        <v>277607.0</v>
      </c>
      <c r="E9" s="82"/>
      <c r="F9" s="83">
        <v>804328.0</v>
      </c>
      <c r="G9" s="84"/>
      <c r="H9" s="16"/>
      <c r="I9" s="4">
        <v>6000.0</v>
      </c>
      <c r="J9" s="4">
        <v>5846.85</v>
      </c>
      <c r="K9" s="94">
        <v>70000.0</v>
      </c>
      <c r="L9" s="87">
        <v>0.0</v>
      </c>
      <c r="M9" s="88">
        <v>3028.43</v>
      </c>
      <c r="N9" s="89"/>
      <c r="O9" s="90">
        <v>359616.31</v>
      </c>
      <c r="P9" s="90">
        <v>0.0</v>
      </c>
      <c r="Q9" s="90">
        <v>10765.15</v>
      </c>
      <c r="R9" s="91">
        <v>-100000.0</v>
      </c>
    </row>
    <row r="10">
      <c r="A10" s="8">
        <v>3610.0</v>
      </c>
      <c r="B10" s="80" t="s">
        <v>48</v>
      </c>
      <c r="C10" s="81"/>
      <c r="D10" s="92"/>
      <c r="E10" s="82"/>
      <c r="F10" s="83"/>
      <c r="G10" s="84"/>
      <c r="H10" s="16"/>
      <c r="I10" s="85"/>
      <c r="J10" s="4"/>
      <c r="K10" s="94">
        <v>0.0</v>
      </c>
      <c r="L10" s="87">
        <v>0.0</v>
      </c>
      <c r="M10" s="88"/>
      <c r="N10" s="89"/>
      <c r="O10" s="89"/>
      <c r="P10" s="89"/>
      <c r="Q10" s="89"/>
      <c r="R10" s="89"/>
    </row>
    <row r="11">
      <c r="A11" s="8">
        <v>3630.0</v>
      </c>
      <c r="B11" s="80" t="s">
        <v>49</v>
      </c>
      <c r="C11" s="81"/>
      <c r="D11" s="92"/>
      <c r="E11" s="82"/>
      <c r="F11" s="83"/>
      <c r="G11" s="84"/>
      <c r="H11" s="16"/>
      <c r="I11" s="85"/>
      <c r="J11" s="4"/>
      <c r="K11" s="99"/>
      <c r="L11" s="87">
        <v>0.0</v>
      </c>
      <c r="M11" s="88"/>
      <c r="N11" s="89"/>
      <c r="O11" s="89"/>
      <c r="P11" s="89"/>
      <c r="Q11" s="100"/>
      <c r="R11" s="89"/>
    </row>
    <row r="12">
      <c r="A12" s="8">
        <v>3900.0</v>
      </c>
      <c r="B12" s="80" t="s">
        <v>50</v>
      </c>
      <c r="C12" s="81"/>
      <c r="D12" s="92"/>
      <c r="E12" s="82"/>
      <c r="F12" s="83"/>
      <c r="G12" s="84"/>
      <c r="H12" s="16"/>
      <c r="I12" s="85"/>
      <c r="J12" s="4"/>
      <c r="K12" s="94">
        <v>50000.0</v>
      </c>
      <c r="L12" s="87">
        <v>0.0</v>
      </c>
      <c r="M12" s="88"/>
      <c r="N12" s="89"/>
      <c r="O12" s="89"/>
      <c r="P12" s="90">
        <v>235000.0</v>
      </c>
      <c r="Q12" s="93">
        <v>0.0</v>
      </c>
      <c r="R12" s="90">
        <v>230000.0</v>
      </c>
    </row>
    <row r="13">
      <c r="A13" s="8">
        <v>3910.0</v>
      </c>
      <c r="B13" s="80" t="s">
        <v>51</v>
      </c>
      <c r="C13" s="81">
        <v>550000.0</v>
      </c>
      <c r="D13" s="92">
        <v>605520.0</v>
      </c>
      <c r="E13" s="82">
        <v>500.0</v>
      </c>
      <c r="F13" s="83">
        <v>363820.0</v>
      </c>
      <c r="G13" s="84">
        <v>500.0</v>
      </c>
      <c r="H13" s="16">
        <v>491.0</v>
      </c>
      <c r="I13" s="4">
        <v>550000.0</v>
      </c>
      <c r="J13" s="4">
        <v>333.72</v>
      </c>
      <c r="K13" s="94">
        <v>550000.0</v>
      </c>
      <c r="L13" s="87">
        <v>505000.0</v>
      </c>
      <c r="M13" s="88">
        <v>514180.0</v>
      </c>
      <c r="N13" s="95">
        <v>450000.0</v>
      </c>
      <c r="O13" s="90">
        <f>335652+127218</f>
        <v>462870</v>
      </c>
      <c r="P13" s="90">
        <v>340000.0</v>
      </c>
      <c r="Q13" s="90">
        <v>172497.21</v>
      </c>
      <c r="R13" s="90">
        <v>375000.0</v>
      </c>
    </row>
    <row r="14">
      <c r="A14" s="8">
        <v>3920.0</v>
      </c>
      <c r="B14" s="80" t="s">
        <v>52</v>
      </c>
      <c r="C14" s="81"/>
      <c r="D14" s="92">
        <v>1342.0</v>
      </c>
      <c r="E14" s="82">
        <v>500000.0</v>
      </c>
      <c r="F14" s="83">
        <v>3879.0</v>
      </c>
      <c r="G14" s="84">
        <v>400000.0</v>
      </c>
      <c r="H14" s="16">
        <v>446446.0</v>
      </c>
      <c r="I14" s="85"/>
      <c r="J14" s="4">
        <v>228710.0</v>
      </c>
      <c r="K14" s="99"/>
      <c r="L14" s="87">
        <v>0.0</v>
      </c>
      <c r="M14" s="88">
        <v>822.0</v>
      </c>
      <c r="N14" s="89"/>
      <c r="O14" s="90"/>
      <c r="P14" s="90">
        <v>0.0</v>
      </c>
      <c r="Q14" s="90">
        <v>56580.09</v>
      </c>
      <c r="R14" s="90">
        <v>0.0</v>
      </c>
    </row>
    <row r="15">
      <c r="A15" s="8">
        <v>3940.0</v>
      </c>
      <c r="B15" s="80" t="s">
        <v>53</v>
      </c>
      <c r="C15" s="81"/>
      <c r="D15" s="92"/>
      <c r="E15" s="82"/>
      <c r="F15" s="83"/>
      <c r="G15" s="84"/>
      <c r="H15" s="16"/>
      <c r="I15" s="85"/>
      <c r="J15" s="4"/>
      <c r="K15" s="94"/>
      <c r="L15" s="87">
        <v>0.0</v>
      </c>
      <c r="M15" s="88"/>
      <c r="N15" s="89"/>
      <c r="O15" s="89"/>
      <c r="P15" s="89"/>
      <c r="Q15" s="89"/>
      <c r="R15" s="89"/>
    </row>
    <row r="16">
      <c r="A16" s="8">
        <v>3950.0</v>
      </c>
      <c r="B16" s="80" t="s">
        <v>54</v>
      </c>
      <c r="C16" s="81"/>
      <c r="D16" s="92"/>
      <c r="E16" s="82"/>
      <c r="F16" s="83"/>
      <c r="G16" s="84"/>
      <c r="H16" s="16"/>
      <c r="I16" s="85"/>
      <c r="J16" s="4"/>
      <c r="K16" s="94"/>
      <c r="L16" s="87">
        <v>0.0</v>
      </c>
      <c r="M16" s="88">
        <v>14953.0</v>
      </c>
      <c r="N16" s="89"/>
      <c r="O16" s="89"/>
      <c r="P16" s="90">
        <v>0.0</v>
      </c>
      <c r="Q16" s="91">
        <v>-30200.0</v>
      </c>
      <c r="R16" s="90">
        <v>0.0</v>
      </c>
    </row>
    <row r="17">
      <c r="A17" s="8">
        <v>3960.0</v>
      </c>
      <c r="B17" s="80" t="s">
        <v>55</v>
      </c>
      <c r="C17" s="81"/>
      <c r="D17" s="92"/>
      <c r="E17" s="82"/>
      <c r="F17" s="83"/>
      <c r="G17" s="84"/>
      <c r="H17" s="16"/>
      <c r="I17" s="4">
        <v>75000.0</v>
      </c>
      <c r="J17" s="4">
        <v>74325.56</v>
      </c>
      <c r="K17" s="94"/>
      <c r="L17" s="87">
        <v>0.0</v>
      </c>
      <c r="M17" s="88"/>
      <c r="N17" s="89"/>
      <c r="O17" s="89"/>
      <c r="P17" s="89"/>
      <c r="Q17" s="89"/>
      <c r="R17" s="89"/>
    </row>
    <row r="18">
      <c r="A18" s="8">
        <v>3970.0</v>
      </c>
      <c r="B18" s="80" t="s">
        <v>56</v>
      </c>
      <c r="C18" s="81"/>
      <c r="D18" s="92">
        <v>31388.0</v>
      </c>
      <c r="E18" s="82"/>
      <c r="F18" s="83">
        <v>107700.0</v>
      </c>
      <c r="G18" s="84"/>
      <c r="H18" s="16"/>
      <c r="I18" s="85"/>
      <c r="J18" s="4"/>
      <c r="K18" s="94"/>
      <c r="L18" s="87">
        <v>0.0</v>
      </c>
      <c r="M18" s="88"/>
      <c r="N18" s="89"/>
      <c r="O18" s="90">
        <v>3120.0</v>
      </c>
      <c r="P18" s="90">
        <v>0.0</v>
      </c>
      <c r="Q18" s="93">
        <v>0.0</v>
      </c>
      <c r="R18" s="90">
        <v>0.0</v>
      </c>
    </row>
    <row r="19">
      <c r="A19" s="8">
        <v>3990.0</v>
      </c>
      <c r="B19" s="80" t="s">
        <v>57</v>
      </c>
      <c r="C19" s="81">
        <v>15000.0</v>
      </c>
      <c r="D19" s="92">
        <v>136712.0</v>
      </c>
      <c r="E19" s="82">
        <v>25000.0</v>
      </c>
      <c r="F19" s="83">
        <v>49042.0</v>
      </c>
      <c r="G19" s="84">
        <v>25000.0</v>
      </c>
      <c r="H19" s="16">
        <v>23106.41</v>
      </c>
      <c r="I19" s="85"/>
      <c r="J19" s="4">
        <v>28804.78</v>
      </c>
      <c r="K19" s="99">
        <v>-600000.0</v>
      </c>
      <c r="L19" s="87">
        <v>270000.0</v>
      </c>
      <c r="M19" s="88">
        <v>273821.0</v>
      </c>
      <c r="N19" s="89"/>
      <c r="O19" s="90">
        <v>10246.1</v>
      </c>
      <c r="P19" s="90">
        <v>220000.0</v>
      </c>
      <c r="Q19" s="90">
        <v>177114.16</v>
      </c>
      <c r="R19" s="90">
        <v>235000.0</v>
      </c>
    </row>
    <row r="20">
      <c r="A20" s="8">
        <v>3991.0</v>
      </c>
      <c r="B20" s="80" t="s">
        <v>58</v>
      </c>
      <c r="C20" s="81"/>
      <c r="D20" s="92">
        <v>16315.0</v>
      </c>
      <c r="E20" s="82"/>
      <c r="F20" s="83">
        <v>2186.0</v>
      </c>
      <c r="G20" s="84"/>
      <c r="H20" s="16"/>
      <c r="I20" s="85"/>
      <c r="J20" s="4"/>
      <c r="K20" s="94"/>
      <c r="L20" s="101">
        <v>0.0</v>
      </c>
      <c r="M20" s="102">
        <v>-3199.0</v>
      </c>
      <c r="N20" s="103"/>
      <c r="O20" s="104"/>
      <c r="P20" s="104"/>
      <c r="Q20" s="104"/>
      <c r="R20" s="104"/>
    </row>
    <row r="21" ht="15.75" customHeight="1">
      <c r="A21" s="8">
        <v>3992.0</v>
      </c>
      <c r="B21" s="80" t="s">
        <v>172</v>
      </c>
      <c r="C21" s="105"/>
      <c r="D21" s="106"/>
      <c r="E21" s="82"/>
      <c r="F21" s="83"/>
      <c r="G21" s="84"/>
      <c r="H21" s="16">
        <v>63972.6</v>
      </c>
      <c r="I21" s="107"/>
      <c r="J21" s="107">
        <v>132665.96</v>
      </c>
    </row>
    <row r="22" ht="15.75" customHeight="1">
      <c r="A22" s="108" t="s">
        <v>59</v>
      </c>
      <c r="B22" s="109"/>
      <c r="C22" s="110">
        <f t="shared" ref="C22:J22" si="1">SUM(C3:C21)</f>
        <v>1876792.96</v>
      </c>
      <c r="D22" s="110">
        <f t="shared" si="1"/>
        <v>3565778</v>
      </c>
      <c r="E22" s="111">
        <f t="shared" si="1"/>
        <v>1832233.28</v>
      </c>
      <c r="F22" s="112">
        <f t="shared" si="1"/>
        <v>2750606</v>
      </c>
      <c r="G22" s="111">
        <f t="shared" si="1"/>
        <v>1522430.69</v>
      </c>
      <c r="H22" s="112">
        <f t="shared" si="1"/>
        <v>1465810.58</v>
      </c>
      <c r="I22" s="113">
        <f t="shared" si="1"/>
        <v>1384020</v>
      </c>
      <c r="J22" s="114">
        <f t="shared" si="1"/>
        <v>1971754.87</v>
      </c>
      <c r="K22" s="115">
        <f t="shared" ref="K22:M22" si="2">SUM(K3:K20)</f>
        <v>1525000</v>
      </c>
      <c r="L22" s="116">
        <f t="shared" si="2"/>
        <v>1665000</v>
      </c>
      <c r="M22" s="117">
        <f t="shared" si="2"/>
        <v>1873385.43</v>
      </c>
      <c r="N22" s="118">
        <f>SUM(N4:N19)</f>
        <v>1375000</v>
      </c>
      <c r="O22" s="119">
        <f>SUM(O3:O19)</f>
        <v>1732166.41</v>
      </c>
      <c r="P22" s="119">
        <f>SUM(P4:P19)</f>
        <v>1395000</v>
      </c>
      <c r="Q22" s="119">
        <f>SUM(Q3:Q19)</f>
        <v>306553.61</v>
      </c>
      <c r="R22" s="119">
        <f>SUM(R4:R19)</f>
        <v>750084</v>
      </c>
    </row>
    <row r="23" ht="15.75" customHeight="1">
      <c r="A23" s="8"/>
      <c r="B23" s="80"/>
      <c r="C23" s="92"/>
      <c r="D23" s="92"/>
      <c r="E23" s="82"/>
      <c r="F23" s="16"/>
      <c r="G23" s="16"/>
      <c r="H23" s="16"/>
      <c r="I23" s="10"/>
      <c r="J23" s="10"/>
      <c r="K23" s="99"/>
      <c r="L23" s="120"/>
      <c r="M23" s="121"/>
      <c r="N23" s="122"/>
      <c r="O23" s="122"/>
      <c r="P23" s="122"/>
      <c r="Q23" s="122"/>
      <c r="R23" s="122"/>
    </row>
    <row r="24" ht="15.75" customHeight="1">
      <c r="A24" s="8" t="s">
        <v>60</v>
      </c>
      <c r="B24" s="80"/>
      <c r="C24" s="92"/>
      <c r="D24" s="92"/>
      <c r="E24" s="123"/>
      <c r="F24" s="58"/>
      <c r="G24" s="58"/>
      <c r="H24" s="58"/>
      <c r="I24" s="85"/>
      <c r="J24" s="4"/>
      <c r="K24" s="99"/>
      <c r="L24" s="87">
        <v>420000.0</v>
      </c>
      <c r="M24" s="88">
        <v>372087.55</v>
      </c>
      <c r="N24" s="95">
        <v>420000.0</v>
      </c>
      <c r="O24" s="90">
        <f>362397.02+42913.14</f>
        <v>405310.16</v>
      </c>
      <c r="P24" s="90">
        <v>405000.0</v>
      </c>
      <c r="Q24" s="90">
        <v>362667.04</v>
      </c>
      <c r="R24" s="90">
        <v>390000.0</v>
      </c>
    </row>
    <row r="25" ht="15.75" customHeight="1">
      <c r="A25" s="8">
        <v>5010.0</v>
      </c>
      <c r="B25" s="80" t="s">
        <v>61</v>
      </c>
      <c r="C25" s="124">
        <v>453231.38</v>
      </c>
      <c r="D25" s="125">
        <v>432407.0</v>
      </c>
      <c r="E25" s="83">
        <v>428168.0</v>
      </c>
      <c r="F25" s="16">
        <v>415776.0</v>
      </c>
      <c r="G25" s="83">
        <v>404800.0</v>
      </c>
      <c r="H25" s="16">
        <v>374840.25</v>
      </c>
      <c r="I25" s="4">
        <v>376247.0</v>
      </c>
      <c r="J25" s="126">
        <v>372371.6</v>
      </c>
      <c r="K25" s="99">
        <v>405625.0</v>
      </c>
      <c r="L25" s="87">
        <v>0.0</v>
      </c>
      <c r="M25" s="88">
        <v>1000.0</v>
      </c>
      <c r="N25" s="95">
        <v>0.0</v>
      </c>
      <c r="O25" s="90">
        <v>2575.0</v>
      </c>
      <c r="P25" s="90">
        <v>0.0</v>
      </c>
      <c r="Q25" s="93">
        <v>0.0</v>
      </c>
      <c r="R25" s="90">
        <v>0.0</v>
      </c>
    </row>
    <row r="26" ht="15.75" customHeight="1">
      <c r="A26" s="8">
        <v>5011.0</v>
      </c>
      <c r="B26" s="80" t="s">
        <v>62</v>
      </c>
      <c r="C26" s="81"/>
      <c r="D26" s="92">
        <v>2000.0</v>
      </c>
      <c r="E26" s="83"/>
      <c r="F26" s="16">
        <v>1800.0</v>
      </c>
      <c r="G26" s="83"/>
      <c r="H26" s="16">
        <v>1200.0</v>
      </c>
      <c r="I26" s="85"/>
      <c r="J26" s="126">
        <v>1375.0</v>
      </c>
      <c r="K26" s="99"/>
      <c r="L26" s="87">
        <v>0.0</v>
      </c>
      <c r="M26" s="88">
        <v>44650.51</v>
      </c>
      <c r="N26" s="95"/>
      <c r="O26" s="90"/>
      <c r="P26" s="90"/>
      <c r="Q26" s="93"/>
      <c r="R26" s="90"/>
    </row>
    <row r="27" ht="15.75" customHeight="1">
      <c r="A27" s="8">
        <v>5020.0</v>
      </c>
      <c r="B27" s="80" t="s">
        <v>63</v>
      </c>
      <c r="C27" s="81">
        <v>51889.0</v>
      </c>
      <c r="D27" s="92"/>
      <c r="E27" s="83">
        <v>48300.0</v>
      </c>
      <c r="F27" s="16"/>
      <c r="G27" s="83">
        <v>44980.83</v>
      </c>
      <c r="H27" s="16"/>
      <c r="I27" s="4">
        <v>45149.64</v>
      </c>
      <c r="J27" s="4"/>
      <c r="K27" s="99">
        <v>48675.0</v>
      </c>
      <c r="L27" s="87">
        <f>L24*0.102</f>
        <v>42840</v>
      </c>
      <c r="M27" s="88"/>
      <c r="N27" s="95">
        <f>N24*0.102</f>
        <v>42840</v>
      </c>
      <c r="O27" s="89"/>
      <c r="P27" s="90">
        <f>P24*0.102</f>
        <v>41310</v>
      </c>
      <c r="Q27" s="90">
        <v>43520.03</v>
      </c>
      <c r="R27" s="90">
        <f>R24*0.102</f>
        <v>39780</v>
      </c>
    </row>
    <row r="28" ht="15.75" customHeight="1">
      <c r="A28" s="8">
        <v>5090.0</v>
      </c>
      <c r="B28" s="80" t="s">
        <v>64</v>
      </c>
      <c r="C28" s="81">
        <v>51480.624</v>
      </c>
      <c r="D28" s="92">
        <v>51889.0</v>
      </c>
      <c r="E28" s="83"/>
      <c r="F28" s="16">
        <v>49893.0</v>
      </c>
      <c r="G28" s="83"/>
      <c r="H28" s="16">
        <v>44980.83</v>
      </c>
      <c r="I28" s="85"/>
      <c r="J28" s="126">
        <v>44684.59</v>
      </c>
      <c r="K28" s="99"/>
      <c r="L28" s="96"/>
    </row>
    <row r="29" ht="15.75" customHeight="1">
      <c r="A29" s="8">
        <v>5250.0</v>
      </c>
      <c r="B29" s="80" t="s">
        <v>65</v>
      </c>
      <c r="C29" s="81">
        <v>10094.24</v>
      </c>
      <c r="D29" s="92">
        <v>8970.0</v>
      </c>
      <c r="E29" s="83">
        <v>8000.0</v>
      </c>
      <c r="F29" s="16">
        <v>7659.0</v>
      </c>
      <c r="G29" s="83">
        <v>8000.0</v>
      </c>
      <c r="H29" s="16">
        <v>6148.34</v>
      </c>
      <c r="I29" s="4">
        <v>13000.0</v>
      </c>
      <c r="J29" s="126">
        <v>7657.5</v>
      </c>
      <c r="K29" s="99">
        <v>8000.0</v>
      </c>
      <c r="L29" s="87">
        <v>9000.0</v>
      </c>
      <c r="M29" s="88">
        <v>8866.0</v>
      </c>
      <c r="N29" s="95">
        <v>0.0</v>
      </c>
      <c r="O29" s="90">
        <v>8760.0</v>
      </c>
      <c r="P29" s="90">
        <v>0.0</v>
      </c>
      <c r="Q29" s="90">
        <v>14719.0</v>
      </c>
      <c r="R29" s="90">
        <v>0.0</v>
      </c>
    </row>
    <row r="30" ht="15.75" customHeight="1">
      <c r="A30" s="8">
        <v>5270.0</v>
      </c>
      <c r="B30" s="80" t="s">
        <v>66</v>
      </c>
      <c r="C30" s="81">
        <v>4392.0</v>
      </c>
      <c r="D30" s="92">
        <v>4392.0</v>
      </c>
      <c r="E30" s="83">
        <v>4392.0</v>
      </c>
      <c r="F30" s="16">
        <v>4392.0</v>
      </c>
      <c r="G30" s="83">
        <v>4392.0</v>
      </c>
      <c r="H30" s="16">
        <v>4026.0</v>
      </c>
      <c r="I30" s="4">
        <v>5000.0</v>
      </c>
      <c r="J30" s="126">
        <v>4392.0</v>
      </c>
      <c r="K30" s="99">
        <v>5000.0</v>
      </c>
      <c r="L30" s="127">
        <v>4500.0</v>
      </c>
      <c r="M30" s="128">
        <v>4026.0</v>
      </c>
      <c r="N30" s="95">
        <v>0.0</v>
      </c>
      <c r="O30" s="90">
        <v>4392.0</v>
      </c>
      <c r="P30" s="90">
        <v>0.0</v>
      </c>
      <c r="Q30" s="90">
        <v>4392.0</v>
      </c>
      <c r="R30" s="90">
        <v>0.0</v>
      </c>
    </row>
    <row r="31" ht="15.75" customHeight="1">
      <c r="A31" s="8">
        <v>5290.0</v>
      </c>
      <c r="B31" s="80" t="s">
        <v>67</v>
      </c>
      <c r="C31" s="81">
        <v>-14486.24</v>
      </c>
      <c r="D31" s="92">
        <v>-13362.0</v>
      </c>
      <c r="E31" s="83">
        <v>-12392.0</v>
      </c>
      <c r="F31" s="16">
        <v>-12051.0</v>
      </c>
      <c r="G31" s="83">
        <v>-12392.0</v>
      </c>
      <c r="H31" s="16">
        <v>-10174.34</v>
      </c>
      <c r="I31" s="4">
        <v>-13000.0</v>
      </c>
      <c r="J31" s="126">
        <v>-12049.5</v>
      </c>
      <c r="K31" s="99"/>
      <c r="L31" s="127">
        <v>0.0</v>
      </c>
      <c r="M31" s="128">
        <v>-12892.0</v>
      </c>
      <c r="N31" s="95">
        <v>0.0</v>
      </c>
      <c r="O31" s="89"/>
      <c r="P31" s="90">
        <v>0.0</v>
      </c>
      <c r="Q31" s="91">
        <v>-14719.0</v>
      </c>
      <c r="R31" s="90">
        <v>0.0</v>
      </c>
    </row>
    <row r="32" ht="15.75" customHeight="1">
      <c r="A32" s="8">
        <v>5310.0</v>
      </c>
      <c r="B32" s="80" t="s">
        <v>68</v>
      </c>
      <c r="C32" s="81"/>
      <c r="D32" s="92"/>
      <c r="E32" s="83"/>
      <c r="F32" s="16"/>
      <c r="G32" s="83"/>
      <c r="H32" s="16"/>
      <c r="I32" s="85"/>
      <c r="J32" s="126">
        <v>32.3</v>
      </c>
      <c r="K32" s="99"/>
      <c r="L32" s="127"/>
      <c r="M32" s="128">
        <v>-79.2</v>
      </c>
      <c r="N32" s="95"/>
      <c r="O32" s="89"/>
      <c r="P32" s="90"/>
      <c r="Q32" s="91"/>
      <c r="R32" s="90"/>
    </row>
    <row r="33" ht="15.75" customHeight="1">
      <c r="A33" s="8">
        <v>5330.0</v>
      </c>
      <c r="B33" s="80" t="s">
        <v>69</v>
      </c>
      <c r="C33" s="81"/>
      <c r="D33" s="92"/>
      <c r="E33" s="83"/>
      <c r="F33" s="16"/>
      <c r="G33" s="83"/>
      <c r="H33" s="16"/>
      <c r="I33" s="85"/>
      <c r="J33" s="4"/>
      <c r="K33" s="99"/>
      <c r="L33" s="127">
        <v>0.0</v>
      </c>
      <c r="M33" s="129"/>
      <c r="N33" s="95">
        <v>0.0</v>
      </c>
      <c r="O33" s="89"/>
      <c r="P33" s="90">
        <v>0.0</v>
      </c>
      <c r="Q33" s="90">
        <v>2000.0</v>
      </c>
      <c r="R33" s="90">
        <v>0.0</v>
      </c>
    </row>
    <row r="34" ht="15.75" customHeight="1">
      <c r="A34" s="8">
        <v>5350.0</v>
      </c>
      <c r="B34" s="80" t="s">
        <v>70</v>
      </c>
      <c r="C34" s="81"/>
      <c r="D34" s="92"/>
      <c r="E34" s="83"/>
      <c r="F34" s="16"/>
      <c r="G34" s="83"/>
      <c r="H34" s="16"/>
      <c r="I34" s="85"/>
      <c r="J34" s="4"/>
      <c r="K34" s="99"/>
      <c r="L34" s="127">
        <v>0.0</v>
      </c>
      <c r="M34" s="128">
        <v>-7298.0</v>
      </c>
      <c r="N34" s="95">
        <v>0.0</v>
      </c>
      <c r="O34" s="89"/>
      <c r="P34" s="90">
        <v>0.0</v>
      </c>
      <c r="Q34" s="90">
        <v>0.0</v>
      </c>
      <c r="R34" s="90">
        <v>0.0</v>
      </c>
    </row>
    <row r="35" ht="15.75" customHeight="1">
      <c r="A35" s="8">
        <v>5400.0</v>
      </c>
      <c r="B35" s="80" t="s">
        <v>71</v>
      </c>
      <c r="C35" s="81">
        <v>63905.62</v>
      </c>
      <c r="D35" s="92">
        <v>62853.0</v>
      </c>
      <c r="E35" s="83">
        <v>60371.688</v>
      </c>
      <c r="F35" s="16">
        <v>60577.0</v>
      </c>
      <c r="G35" s="83">
        <v>57076.8</v>
      </c>
      <c r="H35" s="16">
        <v>50648.31</v>
      </c>
      <c r="I35" s="4">
        <v>52674.58</v>
      </c>
      <c r="J35" s="126">
        <v>54401.86</v>
      </c>
      <c r="K35" s="99">
        <v>57193.0</v>
      </c>
      <c r="L35" s="87">
        <f>L24*0.141</f>
        <v>59220</v>
      </c>
      <c r="M35" s="88">
        <v>57969.39</v>
      </c>
      <c r="N35" s="95">
        <f>N24*0.141</f>
        <v>59220</v>
      </c>
      <c r="O35" s="90">
        <v>53202.6</v>
      </c>
      <c r="P35" s="90">
        <f>P24*0.141</f>
        <v>57105</v>
      </c>
      <c r="Q35" s="90">
        <v>52495.2</v>
      </c>
      <c r="R35" s="90">
        <f>R24*0.141</f>
        <v>54990</v>
      </c>
    </row>
    <row r="36" ht="15.75" customHeight="1">
      <c r="A36" s="8">
        <v>5411.0</v>
      </c>
      <c r="B36" s="80" t="s">
        <v>72</v>
      </c>
      <c r="C36" s="81">
        <v>7316.34</v>
      </c>
      <c r="D36" s="92">
        <v>7316.0</v>
      </c>
      <c r="E36" s="83">
        <v>6810.3</v>
      </c>
      <c r="F36" s="16">
        <v>7035.0</v>
      </c>
      <c r="G36" s="83">
        <v>6342.3</v>
      </c>
      <c r="H36" s="16">
        <v>6342.3</v>
      </c>
      <c r="I36" s="4">
        <v>6320.95</v>
      </c>
      <c r="J36" s="126">
        <v>6300.53</v>
      </c>
      <c r="K36" s="99">
        <v>6863.0</v>
      </c>
      <c r="L36" s="87">
        <f>ROUND(L27*0.141,0)</f>
        <v>6040</v>
      </c>
      <c r="M36" s="88">
        <v>2869.51</v>
      </c>
      <c r="N36" s="95">
        <f>ROUND(N27*0.141,0)</f>
        <v>6040</v>
      </c>
      <c r="O36" s="90">
        <v>6131.76</v>
      </c>
      <c r="P36" s="90">
        <f>ROUND(P27*0.141,0)</f>
        <v>5825</v>
      </c>
      <c r="Q36" s="90">
        <v>6136.34</v>
      </c>
      <c r="R36" s="90">
        <f>ROUND(R27*0.141,0)</f>
        <v>5609</v>
      </c>
    </row>
    <row r="37" ht="15.75" customHeight="1">
      <c r="A37" s="8">
        <v>5510.0</v>
      </c>
      <c r="B37" s="80" t="s">
        <v>73</v>
      </c>
      <c r="C37" s="81"/>
      <c r="D37" s="92"/>
      <c r="E37" s="83"/>
      <c r="F37" s="16"/>
      <c r="G37" s="83"/>
      <c r="H37" s="16"/>
      <c r="I37" s="85"/>
      <c r="J37" s="4"/>
      <c r="K37" s="99">
        <v>1000.0</v>
      </c>
      <c r="L37" s="87">
        <v>2000.0</v>
      </c>
      <c r="M37" s="88"/>
      <c r="N37" s="95">
        <v>2000.0</v>
      </c>
      <c r="O37" s="89"/>
      <c r="P37" s="90">
        <v>0.0</v>
      </c>
      <c r="Q37" s="90">
        <v>0.0</v>
      </c>
      <c r="R37" s="90">
        <v>1500.0</v>
      </c>
    </row>
    <row r="38" ht="15.75" customHeight="1">
      <c r="A38" s="8">
        <v>5900.0</v>
      </c>
      <c r="B38" s="80" t="s">
        <v>74</v>
      </c>
      <c r="C38" s="81"/>
      <c r="D38" s="92"/>
      <c r="E38" s="83"/>
      <c r="F38" s="16"/>
      <c r="G38" s="83">
        <v>1000.0</v>
      </c>
      <c r="H38" s="16">
        <v>1797.2</v>
      </c>
      <c r="I38" s="4">
        <v>1000.0</v>
      </c>
      <c r="J38" s="4"/>
      <c r="K38" s="99">
        <v>1000.0</v>
      </c>
      <c r="L38" s="87">
        <v>0.0</v>
      </c>
      <c r="M38" s="88"/>
      <c r="N38" s="95">
        <v>0.0</v>
      </c>
      <c r="O38" s="89"/>
      <c r="P38" s="90">
        <v>0.0</v>
      </c>
      <c r="Q38" s="91">
        <v>-8944.0</v>
      </c>
      <c r="R38" s="90">
        <v>0.0</v>
      </c>
    </row>
    <row r="39" ht="15.75" customHeight="1">
      <c r="A39" s="8">
        <v>5910.0</v>
      </c>
      <c r="B39" s="80" t="s">
        <v>75</v>
      </c>
      <c r="C39" s="81"/>
      <c r="D39" s="92"/>
      <c r="E39" s="83"/>
      <c r="F39" s="16"/>
      <c r="G39" s="83"/>
      <c r="H39" s="16"/>
      <c r="I39" s="85"/>
      <c r="J39" s="126">
        <v>267.0</v>
      </c>
      <c r="K39" s="99">
        <v>1000.0</v>
      </c>
      <c r="L39" s="87">
        <v>1000.0</v>
      </c>
      <c r="M39" s="88"/>
      <c r="N39" s="95">
        <v>1000.0</v>
      </c>
      <c r="O39" s="89"/>
      <c r="P39" s="90">
        <v>1000.0</v>
      </c>
      <c r="Q39" s="90">
        <v>0.0</v>
      </c>
      <c r="R39" s="90">
        <v>1000.0</v>
      </c>
    </row>
    <row r="40" ht="15.75" customHeight="1">
      <c r="A40" s="8">
        <v>5945.0</v>
      </c>
      <c r="B40" s="80" t="s">
        <v>76</v>
      </c>
      <c r="C40" s="81">
        <v>10094.24</v>
      </c>
      <c r="D40" s="92">
        <v>8970.0</v>
      </c>
      <c r="E40" s="83">
        <v>7860.0</v>
      </c>
      <c r="F40" s="16">
        <v>8315.0</v>
      </c>
      <c r="G40" s="83">
        <v>7002.84</v>
      </c>
      <c r="H40" s="16">
        <v>6148.34</v>
      </c>
      <c r="I40" s="4">
        <v>6000.0</v>
      </c>
      <c r="J40" s="126">
        <v>6084.97</v>
      </c>
      <c r="K40" s="99">
        <v>8000.0</v>
      </c>
      <c r="L40" s="87">
        <v>10000.0</v>
      </c>
      <c r="M40" s="88">
        <v>8360.53</v>
      </c>
      <c r="N40" s="95">
        <v>10000.0</v>
      </c>
      <c r="O40" s="90">
        <v>8208.0</v>
      </c>
      <c r="P40" s="90">
        <v>12000.0</v>
      </c>
      <c r="Q40" s="90">
        <v>14719.0</v>
      </c>
      <c r="R40" s="90">
        <v>12000.0</v>
      </c>
    </row>
    <row r="41" ht="15.75" customHeight="1">
      <c r="A41" s="8">
        <v>5990.0</v>
      </c>
      <c r="B41" s="80" t="s">
        <v>77</v>
      </c>
      <c r="C41" s="105"/>
      <c r="D41" s="106">
        <v>1437.0</v>
      </c>
      <c r="E41" s="83"/>
      <c r="F41" s="16">
        <v>1159.0</v>
      </c>
      <c r="G41" s="130"/>
      <c r="H41" s="16"/>
      <c r="I41" s="85"/>
      <c r="J41" s="126">
        <v>5770.7</v>
      </c>
      <c r="K41" s="99"/>
      <c r="L41" s="101">
        <v>5000.0</v>
      </c>
      <c r="M41" s="102"/>
      <c r="N41" s="131">
        <v>5000.0</v>
      </c>
      <c r="O41" s="104">
        <v>38.35</v>
      </c>
      <c r="P41" s="104">
        <v>0.0</v>
      </c>
      <c r="Q41" s="104">
        <v>11026.55</v>
      </c>
      <c r="R41" s="104">
        <v>0.0</v>
      </c>
    </row>
    <row r="42" ht="15.75" customHeight="1">
      <c r="A42" s="108" t="s">
        <v>78</v>
      </c>
      <c r="B42" s="109"/>
      <c r="C42" s="105">
        <f t="shared" ref="C42:H42" si="3">SUM(C25:C41)</f>
        <v>637917.204</v>
      </c>
      <c r="D42" s="106">
        <f t="shared" si="3"/>
        <v>566872</v>
      </c>
      <c r="E42" s="111">
        <f t="shared" si="3"/>
        <v>551509.988</v>
      </c>
      <c r="F42" s="112">
        <f t="shared" si="3"/>
        <v>544555</v>
      </c>
      <c r="G42" s="111">
        <f t="shared" si="3"/>
        <v>521202.77</v>
      </c>
      <c r="H42" s="112">
        <f t="shared" si="3"/>
        <v>485957.23</v>
      </c>
      <c r="I42" s="132">
        <f>SUM(I23:I41)</f>
        <v>492392.17</v>
      </c>
      <c r="J42" s="133">
        <f t="shared" ref="J42:K42" si="4">SUM(J25:J41)</f>
        <v>491288.55</v>
      </c>
      <c r="K42" s="115">
        <f t="shared" si="4"/>
        <v>542356</v>
      </c>
      <c r="L42" s="134">
        <f t="shared" ref="L42:R42" si="5">SUM(L24:L41)</f>
        <v>559600</v>
      </c>
      <c r="M42" s="135">
        <f t="shared" si="5"/>
        <v>479560.29</v>
      </c>
      <c r="N42" s="136">
        <f t="shared" si="5"/>
        <v>546100</v>
      </c>
      <c r="O42" s="137">
        <f t="shared" si="5"/>
        <v>488617.87</v>
      </c>
      <c r="P42" s="137">
        <f t="shared" si="5"/>
        <v>522240</v>
      </c>
      <c r="Q42" s="137">
        <f t="shared" si="5"/>
        <v>488012.16</v>
      </c>
      <c r="R42" s="137">
        <f t="shared" si="5"/>
        <v>504879</v>
      </c>
    </row>
    <row r="43" ht="15.75" customHeight="1">
      <c r="A43" s="8"/>
      <c r="B43" s="80"/>
      <c r="C43" s="92"/>
      <c r="D43" s="92"/>
      <c r="E43" s="82"/>
      <c r="F43" s="16"/>
      <c r="G43" s="16"/>
      <c r="H43" s="16"/>
      <c r="I43" s="138"/>
      <c r="J43" s="10"/>
      <c r="L43" s="120"/>
      <c r="M43" s="121"/>
      <c r="N43" s="122"/>
      <c r="O43" s="122"/>
      <c r="P43" s="122"/>
      <c r="Q43" s="122"/>
      <c r="R43" s="122"/>
    </row>
    <row r="44" ht="15.75" customHeight="1">
      <c r="A44" s="139" t="s">
        <v>79</v>
      </c>
      <c r="B44" s="140"/>
      <c r="C44" s="141"/>
      <c r="D44" s="141"/>
      <c r="E44" s="123"/>
      <c r="F44" s="58"/>
      <c r="G44" s="58"/>
      <c r="H44" s="58"/>
      <c r="I44" s="138"/>
      <c r="J44" s="12"/>
      <c r="L44" s="96"/>
    </row>
    <row r="45" ht="15.75" customHeight="1">
      <c r="A45" s="93">
        <v>6000.0</v>
      </c>
      <c r="B45" s="142" t="s">
        <v>80</v>
      </c>
      <c r="C45" s="143"/>
      <c r="D45" s="144"/>
      <c r="E45" s="83"/>
      <c r="F45" s="16"/>
      <c r="G45" s="83"/>
      <c r="H45" s="16"/>
      <c r="I45" s="138"/>
      <c r="J45" s="12"/>
      <c r="K45" s="88">
        <v>0.0</v>
      </c>
      <c r="L45" s="87">
        <v>0.0</v>
      </c>
      <c r="M45" s="88"/>
      <c r="N45" s="89"/>
      <c r="O45" s="90">
        <v>0.0</v>
      </c>
      <c r="P45" s="90">
        <v>0.0</v>
      </c>
      <c r="Q45" s="90">
        <v>0.0</v>
      </c>
      <c r="R45" s="90">
        <v>0.0</v>
      </c>
    </row>
    <row r="46" ht="15.75" customHeight="1">
      <c r="A46" s="93">
        <v>6010.0</v>
      </c>
      <c r="B46" s="142" t="s">
        <v>81</v>
      </c>
      <c r="C46" s="145"/>
      <c r="D46" s="146"/>
      <c r="E46" s="83"/>
      <c r="F46" s="16"/>
      <c r="G46" s="83"/>
      <c r="H46" s="16"/>
      <c r="I46" s="138"/>
      <c r="J46" s="12"/>
      <c r="K46" s="88">
        <v>0.0</v>
      </c>
      <c r="L46" s="87">
        <v>0.0</v>
      </c>
      <c r="M46" s="88"/>
      <c r="N46" s="95">
        <v>0.0</v>
      </c>
      <c r="O46" s="90">
        <v>19929.8</v>
      </c>
      <c r="P46" s="90">
        <v>75000.0</v>
      </c>
      <c r="Q46" s="90">
        <v>128621.58</v>
      </c>
      <c r="R46" s="90">
        <v>75000.0</v>
      </c>
    </row>
    <row r="47" ht="15.75" customHeight="1">
      <c r="A47" s="93">
        <v>6015.0</v>
      </c>
      <c r="B47" s="142" t="s">
        <v>173</v>
      </c>
      <c r="C47" s="145"/>
      <c r="D47" s="146"/>
      <c r="E47" s="83"/>
      <c r="F47" s="16"/>
      <c r="G47" s="83"/>
      <c r="H47" s="16">
        <v>23282.17</v>
      </c>
      <c r="I47" s="138"/>
      <c r="J47" s="12"/>
      <c r="K47" s="88">
        <v>0.0</v>
      </c>
      <c r="L47" s="87">
        <v>0.0</v>
      </c>
      <c r="M47" s="88">
        <v>6901.0</v>
      </c>
      <c r="N47" s="95"/>
      <c r="O47" s="90"/>
      <c r="P47" s="90"/>
      <c r="Q47" s="90"/>
      <c r="R47" s="90"/>
    </row>
    <row r="48" ht="15.75" customHeight="1">
      <c r="A48" s="147" t="s">
        <v>83</v>
      </c>
      <c r="B48" s="148"/>
      <c r="C48" s="149"/>
      <c r="D48" s="150"/>
      <c r="E48" s="151">
        <f t="shared" ref="E48:H48" si="6">SUM(E45:E47)</f>
        <v>0</v>
      </c>
      <c r="F48" s="111">
        <f t="shared" si="6"/>
        <v>0</v>
      </c>
      <c r="G48" s="152">
        <f t="shared" si="6"/>
        <v>0</v>
      </c>
      <c r="H48" s="152">
        <f t="shared" si="6"/>
        <v>23282.17</v>
      </c>
      <c r="I48" s="153"/>
      <c r="J48" s="12"/>
      <c r="K48" s="154">
        <f t="shared" ref="K48:M48" si="7">SUM(K45:K47)</f>
        <v>0</v>
      </c>
      <c r="L48" s="155">
        <f t="shared" si="7"/>
        <v>0</v>
      </c>
      <c r="M48" s="156">
        <f t="shared" si="7"/>
        <v>6901</v>
      </c>
      <c r="N48" s="118">
        <f t="shared" ref="N48:O48" si="8">SUM(N45:N46)</f>
        <v>0</v>
      </c>
      <c r="O48" s="119">
        <f t="shared" si="8"/>
        <v>19929.8</v>
      </c>
      <c r="P48" s="119">
        <f>P46</f>
        <v>75000</v>
      </c>
      <c r="Q48" s="119">
        <f>SUM(Q45:Q46)</f>
        <v>128621.58</v>
      </c>
      <c r="R48" s="119">
        <f>R46</f>
        <v>75000</v>
      </c>
    </row>
    <row r="49" ht="15.75" customHeight="1">
      <c r="C49" s="16"/>
      <c r="D49" s="16"/>
      <c r="E49" s="82"/>
      <c r="F49" s="16"/>
      <c r="G49" s="16"/>
      <c r="H49" s="16"/>
      <c r="I49" s="138"/>
      <c r="J49" s="12"/>
      <c r="L49" s="157"/>
      <c r="M49" s="158"/>
      <c r="N49" s="89"/>
      <c r="O49" s="89"/>
      <c r="P49" s="89"/>
      <c r="Q49" s="89"/>
      <c r="R49" s="89"/>
    </row>
    <row r="50" ht="15.75" customHeight="1">
      <c r="A50" s="159" t="s">
        <v>84</v>
      </c>
      <c r="B50" s="80"/>
      <c r="C50" s="92"/>
      <c r="D50" s="92"/>
      <c r="E50" s="82"/>
      <c r="F50" s="16"/>
      <c r="G50" s="16"/>
      <c r="H50" s="16"/>
      <c r="I50" s="138"/>
      <c r="J50" s="12"/>
      <c r="L50" s="96"/>
    </row>
    <row r="51" ht="15.75" customHeight="1">
      <c r="A51" s="8">
        <v>4110.0</v>
      </c>
      <c r="B51" s="80" t="s">
        <v>85</v>
      </c>
      <c r="C51" s="124"/>
      <c r="D51" s="125"/>
      <c r="E51" s="160"/>
      <c r="F51" s="161"/>
      <c r="G51" s="160"/>
      <c r="H51" s="161"/>
      <c r="I51" s="85"/>
      <c r="J51" s="4"/>
      <c r="L51" s="87">
        <v>0.0</v>
      </c>
      <c r="M51" s="88"/>
      <c r="N51" s="89"/>
      <c r="O51" s="89"/>
      <c r="P51" s="90">
        <v>0.0</v>
      </c>
      <c r="Q51" s="90">
        <v>2762.0</v>
      </c>
      <c r="R51" s="90">
        <v>0.0</v>
      </c>
    </row>
    <row r="52" ht="15.75" customHeight="1">
      <c r="A52" s="8">
        <v>4120.0</v>
      </c>
      <c r="B52" s="80" t="s">
        <v>86</v>
      </c>
      <c r="C52" s="81"/>
      <c r="D52" s="92"/>
      <c r="E52" s="83">
        <v>10000.0</v>
      </c>
      <c r="F52" s="16">
        <v>57399.0</v>
      </c>
      <c r="G52" s="83">
        <v>10000.0</v>
      </c>
      <c r="H52" s="16">
        <v>5029.9</v>
      </c>
      <c r="I52" s="4">
        <v>10000.0</v>
      </c>
      <c r="J52" s="126">
        <v>16997.0</v>
      </c>
      <c r="K52" s="99">
        <v>10000.0</v>
      </c>
      <c r="L52" s="87">
        <v>8000.0</v>
      </c>
      <c r="M52" s="88">
        <v>7872.0</v>
      </c>
      <c r="N52" s="89"/>
      <c r="O52" s="89"/>
      <c r="P52" s="90">
        <v>4500.0</v>
      </c>
      <c r="Q52" s="90">
        <v>0.0</v>
      </c>
      <c r="R52" s="90">
        <v>0.0</v>
      </c>
    </row>
    <row r="53" ht="15.75" customHeight="1">
      <c r="A53" s="8">
        <v>4150.0</v>
      </c>
      <c r="B53" s="80" t="s">
        <v>87</v>
      </c>
      <c r="C53" s="81"/>
      <c r="D53" s="92">
        <v>500.0</v>
      </c>
      <c r="E53" s="83"/>
      <c r="F53" s="16"/>
      <c r="G53" s="83"/>
      <c r="H53" s="16"/>
      <c r="I53" s="85"/>
      <c r="J53" s="126"/>
      <c r="K53" s="99"/>
      <c r="L53" s="96"/>
    </row>
    <row r="54" ht="15.75" customHeight="1">
      <c r="A54" s="8">
        <v>4200.0</v>
      </c>
      <c r="B54" s="80" t="s">
        <v>88</v>
      </c>
      <c r="C54" s="81">
        <v>4000.0</v>
      </c>
      <c r="D54" s="92">
        <v>4000.0</v>
      </c>
      <c r="E54" s="83">
        <v>30000.0</v>
      </c>
      <c r="F54" s="16">
        <v>6000.0</v>
      </c>
      <c r="G54" s="83">
        <v>30000.0</v>
      </c>
      <c r="H54" s="16">
        <v>31500.0</v>
      </c>
      <c r="I54" s="4">
        <v>8000.0</v>
      </c>
      <c r="J54" s="126">
        <v>8050.0</v>
      </c>
      <c r="K54" s="99">
        <v>2000.0</v>
      </c>
      <c r="L54" s="87">
        <v>2400.0</v>
      </c>
      <c r="M54" s="88">
        <v>2400.0</v>
      </c>
      <c r="N54" s="89"/>
      <c r="O54" s="90">
        <v>2400.0</v>
      </c>
      <c r="P54" s="90">
        <v>3500.0</v>
      </c>
      <c r="Q54" s="90">
        <v>0.0</v>
      </c>
      <c r="R54" s="90">
        <v>3500.0</v>
      </c>
    </row>
    <row r="55" ht="15.75" customHeight="1">
      <c r="A55" s="8">
        <v>4300.0</v>
      </c>
      <c r="B55" s="80" t="s">
        <v>89</v>
      </c>
      <c r="C55" s="81"/>
      <c r="D55" s="92"/>
      <c r="E55" s="83">
        <v>5000.0</v>
      </c>
      <c r="F55" s="16"/>
      <c r="G55" s="83">
        <v>5000.0</v>
      </c>
      <c r="H55" s="16"/>
      <c r="I55" s="4">
        <v>5000.0</v>
      </c>
      <c r="J55" s="162">
        <v>4753.8</v>
      </c>
      <c r="K55" s="99">
        <v>5000.0</v>
      </c>
      <c r="L55" s="87">
        <v>4000.0</v>
      </c>
      <c r="M55" s="88"/>
      <c r="N55" s="95">
        <v>4000.0</v>
      </c>
      <c r="O55" s="89"/>
      <c r="P55" s="90">
        <v>0.0</v>
      </c>
      <c r="Q55" s="90">
        <v>1000.0</v>
      </c>
      <c r="R55" s="90">
        <v>0.0</v>
      </c>
    </row>
    <row r="56" ht="15.75" customHeight="1">
      <c r="A56" s="8">
        <v>4350.0</v>
      </c>
      <c r="B56" s="80" t="s">
        <v>90</v>
      </c>
      <c r="C56" s="81"/>
      <c r="D56" s="92"/>
      <c r="E56" s="83"/>
      <c r="F56" s="16"/>
      <c r="G56" s="83"/>
      <c r="H56" s="16"/>
      <c r="I56" s="85"/>
      <c r="J56" s="4"/>
      <c r="K56" s="99"/>
      <c r="L56" s="96"/>
    </row>
    <row r="57" ht="15.75" customHeight="1">
      <c r="A57" s="8">
        <v>4500.0</v>
      </c>
      <c r="B57" s="80" t="s">
        <v>91</v>
      </c>
      <c r="C57" s="81">
        <v>1500.0</v>
      </c>
      <c r="D57" s="92">
        <v>21500.0</v>
      </c>
      <c r="E57" s="83"/>
      <c r="F57" s="16"/>
      <c r="G57" s="83"/>
      <c r="H57" s="16"/>
      <c r="I57" s="85"/>
      <c r="J57" s="4"/>
      <c r="K57" s="99"/>
      <c r="L57" s="87">
        <v>5000.0</v>
      </c>
      <c r="M57" s="88"/>
      <c r="N57" s="95">
        <v>5000.0</v>
      </c>
      <c r="O57" s="89"/>
      <c r="P57" s="90">
        <v>5000.0</v>
      </c>
      <c r="Q57" s="90">
        <v>1000.0</v>
      </c>
      <c r="R57" s="90">
        <v>5000.0</v>
      </c>
    </row>
    <row r="58" ht="15.75" customHeight="1">
      <c r="A58" s="8">
        <v>4510.0</v>
      </c>
      <c r="B58" s="80" t="s">
        <v>92</v>
      </c>
      <c r="C58" s="81">
        <v>15000.0</v>
      </c>
      <c r="D58" s="92">
        <v>15647.0</v>
      </c>
      <c r="E58" s="83">
        <v>10000.0</v>
      </c>
      <c r="F58" s="16">
        <v>2418.0</v>
      </c>
      <c r="G58" s="83">
        <v>10000.0</v>
      </c>
      <c r="H58" s="16">
        <v>9275.08</v>
      </c>
      <c r="I58" s="4">
        <v>10000.0</v>
      </c>
      <c r="J58" s="126">
        <v>10885.77</v>
      </c>
      <c r="K58" s="99">
        <v>15000.0</v>
      </c>
      <c r="L58" s="96"/>
      <c r="M58" s="88">
        <v>571.0</v>
      </c>
      <c r="N58" s="89"/>
      <c r="O58" s="89"/>
      <c r="P58" s="90">
        <v>0.0</v>
      </c>
      <c r="Q58" s="90">
        <v>180.0</v>
      </c>
      <c r="R58" s="90">
        <v>0.0</v>
      </c>
    </row>
    <row r="59" ht="15.75" customHeight="1">
      <c r="A59" s="8">
        <v>4590.0</v>
      </c>
      <c r="B59" s="80" t="s">
        <v>93</v>
      </c>
      <c r="C59" s="81"/>
      <c r="D59" s="92"/>
      <c r="E59" s="83"/>
      <c r="F59" s="16"/>
      <c r="G59" s="83"/>
      <c r="H59" s="16"/>
      <c r="I59" s="85"/>
      <c r="J59" s="4"/>
      <c r="K59" s="99"/>
      <c r="L59" s="87">
        <v>0.0</v>
      </c>
      <c r="M59" s="88"/>
      <c r="N59" s="89"/>
      <c r="O59" s="89"/>
      <c r="P59" s="90">
        <v>0.0</v>
      </c>
      <c r="Q59" s="90">
        <v>70269.5</v>
      </c>
      <c r="R59" s="90">
        <v>0.0</v>
      </c>
    </row>
    <row r="60" ht="15.75" customHeight="1">
      <c r="A60" s="8">
        <v>4700.0</v>
      </c>
      <c r="B60" s="80" t="s">
        <v>94</v>
      </c>
      <c r="C60" s="81"/>
      <c r="D60" s="92"/>
      <c r="E60" s="83"/>
      <c r="F60" s="16"/>
      <c r="G60" s="83"/>
      <c r="H60" s="16"/>
      <c r="I60" s="4">
        <v>30000.0</v>
      </c>
      <c r="J60" s="126">
        <v>29266.0</v>
      </c>
      <c r="K60" s="99">
        <v>50000.0</v>
      </c>
      <c r="L60" s="96"/>
    </row>
    <row r="61" ht="15.75" customHeight="1">
      <c r="A61" s="8">
        <v>4800.0</v>
      </c>
      <c r="B61" s="80" t="s">
        <v>95</v>
      </c>
      <c r="C61" s="81"/>
      <c r="D61" s="92">
        <v>24765.0</v>
      </c>
      <c r="E61" s="83">
        <v>100000.0</v>
      </c>
      <c r="F61" s="16"/>
      <c r="G61" s="83">
        <v>100000.0</v>
      </c>
      <c r="H61" s="16">
        <v>9246.0</v>
      </c>
      <c r="I61" s="4">
        <v>100000.0</v>
      </c>
      <c r="J61" s="126">
        <v>100238.0</v>
      </c>
      <c r="K61" s="99">
        <v>50000.0</v>
      </c>
      <c r="L61" s="87">
        <v>0.0</v>
      </c>
      <c r="M61" s="88">
        <v>9792.04</v>
      </c>
      <c r="N61" s="89"/>
      <c r="O61" s="90">
        <v>229604.45</v>
      </c>
      <c r="P61" s="90">
        <v>10000.0</v>
      </c>
      <c r="Q61" s="90">
        <v>3600.0</v>
      </c>
      <c r="R61" s="90">
        <v>5000.0</v>
      </c>
    </row>
    <row r="62" ht="15.75" customHeight="1">
      <c r="A62" s="8">
        <v>4990.0</v>
      </c>
      <c r="B62" s="80" t="s">
        <v>97</v>
      </c>
      <c r="C62" s="163">
        <v>100000.0</v>
      </c>
      <c r="D62" s="92">
        <v>282156.0</v>
      </c>
      <c r="E62" s="83">
        <v>30000.0</v>
      </c>
      <c r="F62" s="16">
        <v>21730.0</v>
      </c>
      <c r="G62" s="83">
        <v>30000.0</v>
      </c>
      <c r="H62" s="16">
        <v>358.59</v>
      </c>
      <c r="I62" s="4">
        <v>30000.0</v>
      </c>
      <c r="J62" s="126">
        <v>24420.02</v>
      </c>
      <c r="K62" s="99">
        <v>50000.0</v>
      </c>
      <c r="L62" s="87">
        <v>10000.0</v>
      </c>
      <c r="M62" s="88">
        <v>9559.0</v>
      </c>
      <c r="N62" s="95">
        <v>10000.0</v>
      </c>
      <c r="O62" s="90">
        <v>11467.28</v>
      </c>
      <c r="P62" s="90">
        <v>10000.0</v>
      </c>
      <c r="Q62" s="90">
        <v>714.58</v>
      </c>
      <c r="R62" s="90">
        <v>20000.0</v>
      </c>
    </row>
    <row r="63" ht="15.75" customHeight="1">
      <c r="A63" s="8">
        <v>6010.0</v>
      </c>
      <c r="B63" s="80" t="s">
        <v>81</v>
      </c>
      <c r="C63" s="81"/>
      <c r="D63" s="92"/>
      <c r="E63" s="83"/>
      <c r="F63" s="16"/>
      <c r="G63" s="83"/>
      <c r="H63" s="16"/>
      <c r="I63" s="85"/>
      <c r="J63" s="4"/>
      <c r="K63" s="99"/>
      <c r="L63" s="87">
        <v>0.0</v>
      </c>
    </row>
    <row r="64" ht="15.75" customHeight="1">
      <c r="A64" s="8">
        <v>6015.0</v>
      </c>
      <c r="B64" s="80" t="s">
        <v>82</v>
      </c>
      <c r="C64" s="81"/>
      <c r="D64" s="92"/>
      <c r="E64" s="83"/>
      <c r="F64" s="16"/>
      <c r="G64" s="83">
        <v>23282.17</v>
      </c>
      <c r="H64" s="16"/>
      <c r="I64" s="4">
        <v>20703.0</v>
      </c>
      <c r="J64" s="126">
        <v>20703.0</v>
      </c>
      <c r="K64" s="99">
        <v>20000.0</v>
      </c>
      <c r="L64" s="96"/>
    </row>
    <row r="65" ht="15.75" customHeight="1">
      <c r="A65" s="8">
        <v>6100.0</v>
      </c>
      <c r="B65" s="80" t="s">
        <v>98</v>
      </c>
      <c r="C65" s="81"/>
      <c r="D65" s="92"/>
      <c r="E65" s="83"/>
      <c r="F65" s="16"/>
      <c r="G65" s="83"/>
      <c r="H65" s="16"/>
      <c r="I65" s="85"/>
      <c r="J65" s="4"/>
      <c r="K65" s="99"/>
      <c r="L65" s="87">
        <v>0.0</v>
      </c>
      <c r="M65" s="88"/>
      <c r="N65" s="89"/>
      <c r="O65" s="89"/>
      <c r="P65" s="89"/>
      <c r="Q65" s="89"/>
      <c r="R65" s="89"/>
    </row>
    <row r="66" ht="15.75" customHeight="1">
      <c r="A66" s="8">
        <v>6110.0</v>
      </c>
      <c r="B66" s="80" t="s">
        <v>99</v>
      </c>
      <c r="C66" s="81"/>
      <c r="D66" s="92"/>
      <c r="E66" s="83"/>
      <c r="F66" s="16"/>
      <c r="G66" s="83"/>
      <c r="H66" s="16"/>
      <c r="I66" s="85"/>
      <c r="J66" s="4"/>
      <c r="K66" s="99"/>
      <c r="L66" s="87">
        <v>2000.0</v>
      </c>
      <c r="M66" s="88"/>
      <c r="N66" s="95">
        <v>2000.0</v>
      </c>
      <c r="O66" s="90">
        <v>122.88</v>
      </c>
      <c r="P66" s="90">
        <v>1000.0</v>
      </c>
      <c r="Q66" s="90">
        <v>0.0</v>
      </c>
      <c r="R66" s="90">
        <v>1000.0</v>
      </c>
    </row>
    <row r="67" ht="15.75" customHeight="1">
      <c r="A67" s="8">
        <v>6300.0</v>
      </c>
      <c r="B67" s="80" t="s">
        <v>100</v>
      </c>
      <c r="C67" s="81">
        <v>45000.0</v>
      </c>
      <c r="D67" s="92">
        <v>43768.0</v>
      </c>
      <c r="E67" s="83">
        <v>39000.0</v>
      </c>
      <c r="F67" s="16">
        <v>39000.0</v>
      </c>
      <c r="G67" s="83">
        <v>38763.0</v>
      </c>
      <c r="H67" s="16">
        <v>38763.0</v>
      </c>
      <c r="I67" s="4">
        <v>60000.0</v>
      </c>
      <c r="J67" s="126">
        <v>24666.64</v>
      </c>
      <c r="K67" s="99">
        <v>60000.0</v>
      </c>
      <c r="L67" s="87">
        <v>0.0</v>
      </c>
      <c r="M67" s="88"/>
      <c r="N67" s="95">
        <v>70000.0</v>
      </c>
      <c r="O67" s="90">
        <v>10625.0</v>
      </c>
      <c r="P67" s="90">
        <v>50000.0</v>
      </c>
      <c r="Q67" s="90">
        <v>0.0</v>
      </c>
      <c r="R67" s="90">
        <v>0.0</v>
      </c>
    </row>
    <row r="68" ht="15.75" customHeight="1">
      <c r="A68" s="8">
        <v>6320.0</v>
      </c>
      <c r="B68" s="80" t="s">
        <v>101</v>
      </c>
      <c r="C68" s="81"/>
      <c r="D68" s="92"/>
      <c r="E68" s="83"/>
      <c r="F68" s="16"/>
      <c r="G68" s="83"/>
      <c r="H68" s="16"/>
      <c r="I68" s="85"/>
      <c r="J68" s="126">
        <v>534.0</v>
      </c>
      <c r="K68" s="99"/>
      <c r="L68" s="87">
        <v>0.0</v>
      </c>
      <c r="M68" s="88"/>
      <c r="N68" s="89"/>
      <c r="O68" s="90">
        <v>1996.25</v>
      </c>
      <c r="P68" s="90">
        <v>0.0</v>
      </c>
      <c r="Q68" s="90">
        <v>0.0</v>
      </c>
      <c r="R68" s="90">
        <v>0.0</v>
      </c>
    </row>
    <row r="69" ht="15.75" customHeight="1">
      <c r="A69" s="8">
        <v>6340.0</v>
      </c>
      <c r="B69" s="80" t="s">
        <v>102</v>
      </c>
      <c r="C69" s="81"/>
      <c r="D69" s="92"/>
      <c r="E69" s="83"/>
      <c r="F69" s="16"/>
      <c r="G69" s="83"/>
      <c r="H69" s="16"/>
      <c r="I69" s="85"/>
      <c r="J69" s="4"/>
      <c r="K69" s="99"/>
      <c r="L69" s="87">
        <v>0.0</v>
      </c>
      <c r="M69" s="88">
        <v>5406.84</v>
      </c>
      <c r="N69" s="89"/>
      <c r="O69" s="89"/>
      <c r="P69" s="89"/>
      <c r="Q69" s="89"/>
      <c r="R69" s="89"/>
    </row>
    <row r="70" ht="15.75" customHeight="1">
      <c r="A70" s="8">
        <v>6360.0</v>
      </c>
      <c r="B70" s="80" t="s">
        <v>103</v>
      </c>
      <c r="C70" s="81"/>
      <c r="D70" s="92"/>
      <c r="E70" s="83"/>
      <c r="F70" s="16"/>
      <c r="G70" s="83"/>
      <c r="H70" s="16">
        <v>1958.14</v>
      </c>
      <c r="I70" s="85"/>
      <c r="J70" s="126">
        <v>2693.75</v>
      </c>
      <c r="K70" s="99"/>
      <c r="L70" s="96"/>
    </row>
    <row r="71" ht="15.75" customHeight="1">
      <c r="A71" s="8">
        <v>6390.0</v>
      </c>
      <c r="B71" s="80" t="s">
        <v>104</v>
      </c>
      <c r="C71" s="81"/>
      <c r="D71" s="92"/>
      <c r="E71" s="83"/>
      <c r="F71" s="16"/>
      <c r="G71" s="83"/>
      <c r="H71" s="16"/>
      <c r="I71" s="85"/>
      <c r="J71" s="126">
        <v>1185.0</v>
      </c>
      <c r="K71" s="99"/>
      <c r="L71" s="87">
        <v>0.0</v>
      </c>
      <c r="M71" s="88"/>
      <c r="N71" s="89"/>
      <c r="O71" s="90">
        <v>2435.0</v>
      </c>
      <c r="P71" s="90">
        <v>0.0</v>
      </c>
      <c r="Q71" s="90">
        <v>0.0</v>
      </c>
      <c r="R71" s="90">
        <v>0.0</v>
      </c>
    </row>
    <row r="72" ht="15.75" customHeight="1">
      <c r="A72" s="8">
        <v>6420.0</v>
      </c>
      <c r="B72" s="80" t="s">
        <v>105</v>
      </c>
      <c r="C72" s="81"/>
      <c r="D72" s="92"/>
      <c r="E72" s="83"/>
      <c r="F72" s="16"/>
      <c r="G72" s="83"/>
      <c r="H72" s="16"/>
      <c r="I72" s="85"/>
      <c r="J72" s="4"/>
      <c r="K72" s="99"/>
      <c r="L72" s="87">
        <v>0.0</v>
      </c>
      <c r="M72" s="88"/>
      <c r="N72" s="89"/>
      <c r="O72" s="89"/>
      <c r="P72" s="90">
        <v>2000.0</v>
      </c>
      <c r="Q72" s="90">
        <v>0.0</v>
      </c>
      <c r="R72" s="90">
        <v>0.0</v>
      </c>
    </row>
    <row r="73" ht="15.75" customHeight="1">
      <c r="A73" s="8">
        <v>6440.0</v>
      </c>
      <c r="B73" s="80" t="s">
        <v>106</v>
      </c>
      <c r="C73" s="81"/>
      <c r="D73" s="92"/>
      <c r="E73" s="83"/>
      <c r="F73" s="16">
        <v>518.0</v>
      </c>
      <c r="G73" s="83"/>
      <c r="H73" s="16"/>
      <c r="I73" s="85"/>
      <c r="J73" s="4"/>
      <c r="K73" s="99"/>
      <c r="L73" s="87">
        <v>5000.0</v>
      </c>
      <c r="M73" s="88"/>
      <c r="N73" s="95">
        <v>5000.0</v>
      </c>
      <c r="O73" s="89"/>
      <c r="P73" s="89"/>
      <c r="Q73" s="89"/>
      <c r="R73" s="89"/>
    </row>
    <row r="74" ht="15.75" customHeight="1">
      <c r="A74" s="8">
        <v>6490.0</v>
      </c>
      <c r="B74" s="80" t="s">
        <v>107</v>
      </c>
      <c r="C74" s="81"/>
      <c r="D74" s="92">
        <v>1315.0</v>
      </c>
      <c r="E74" s="83"/>
      <c r="F74" s="16">
        <v>1275.0</v>
      </c>
      <c r="G74" s="83"/>
      <c r="H74" s="16">
        <v>1240.0</v>
      </c>
      <c r="I74" s="85"/>
      <c r="J74" s="4"/>
      <c r="K74" s="99"/>
      <c r="L74" s="87">
        <v>0.0</v>
      </c>
      <c r="M74" s="88">
        <v>1100.0</v>
      </c>
      <c r="N74" s="95"/>
      <c r="O74" s="89"/>
      <c r="P74" s="89"/>
      <c r="Q74" s="89"/>
      <c r="R74" s="89"/>
    </row>
    <row r="75" ht="15.75" customHeight="1">
      <c r="A75" s="8">
        <v>6540.0</v>
      </c>
      <c r="B75" s="80" t="s">
        <v>108</v>
      </c>
      <c r="C75" s="81"/>
      <c r="D75" s="92"/>
      <c r="E75" s="83">
        <v>20000.0</v>
      </c>
      <c r="F75" s="16">
        <v>-1622.0</v>
      </c>
      <c r="G75" s="83">
        <v>15000.0</v>
      </c>
      <c r="H75" s="16">
        <v>1622.0</v>
      </c>
      <c r="I75" s="4">
        <v>10000.0</v>
      </c>
      <c r="J75" s="126">
        <v>12093.0</v>
      </c>
      <c r="K75" s="99">
        <v>10000.0</v>
      </c>
      <c r="L75" s="87">
        <v>5000.0</v>
      </c>
      <c r="M75" s="88">
        <v>13880.73</v>
      </c>
      <c r="N75" s="95">
        <v>5000.0</v>
      </c>
      <c r="O75" s="90">
        <v>0.0</v>
      </c>
      <c r="P75" s="90">
        <v>7000.0</v>
      </c>
      <c r="Q75" s="90">
        <v>699.0</v>
      </c>
      <c r="R75" s="90">
        <v>0.0</v>
      </c>
    </row>
    <row r="76" ht="15.75" customHeight="1">
      <c r="A76" s="8">
        <v>6550.0</v>
      </c>
      <c r="B76" s="80" t="s">
        <v>109</v>
      </c>
      <c r="C76" s="81"/>
      <c r="D76" s="92"/>
      <c r="E76" s="83"/>
      <c r="F76" s="16">
        <v>11473.0</v>
      </c>
      <c r="G76" s="83"/>
      <c r="H76" s="16">
        <v>9499.0</v>
      </c>
      <c r="I76" s="4">
        <v>2500.0</v>
      </c>
      <c r="J76" s="162">
        <v>2431.0</v>
      </c>
      <c r="K76" s="99">
        <v>5000.0</v>
      </c>
      <c r="L76" s="87">
        <v>25000.0</v>
      </c>
      <c r="M76" s="88">
        <f>5061.11+4749.25</f>
        <v>9810.36</v>
      </c>
      <c r="N76" s="89"/>
      <c r="O76" s="90">
        <v>3387.0</v>
      </c>
      <c r="P76" s="90">
        <v>10000.0</v>
      </c>
      <c r="Q76" s="90">
        <v>119.0</v>
      </c>
      <c r="R76" s="90">
        <v>2500.0</v>
      </c>
    </row>
    <row r="77" ht="15.75" customHeight="1">
      <c r="A77" s="8">
        <v>6570.0</v>
      </c>
      <c r="B77" s="80" t="s">
        <v>110</v>
      </c>
      <c r="C77" s="81"/>
      <c r="D77" s="92"/>
      <c r="E77" s="83"/>
      <c r="F77" s="16"/>
      <c r="G77" s="83"/>
      <c r="H77" s="16"/>
      <c r="I77" s="4"/>
      <c r="J77" s="162">
        <v>7980.0</v>
      </c>
      <c r="K77" s="99"/>
      <c r="L77" s="96"/>
      <c r="M77" s="88">
        <v>1536.0</v>
      </c>
      <c r="N77" s="89"/>
      <c r="O77" s="90"/>
      <c r="P77" s="90"/>
      <c r="Q77" s="90"/>
      <c r="R77" s="90"/>
    </row>
    <row r="78" ht="15.75" customHeight="1">
      <c r="A78" s="8" t="s">
        <v>111</v>
      </c>
      <c r="B78" s="80" t="s">
        <v>112</v>
      </c>
      <c r="C78" s="81"/>
      <c r="D78" s="92"/>
      <c r="E78" s="83"/>
      <c r="F78" s="16"/>
      <c r="G78" s="83"/>
      <c r="H78" s="16"/>
      <c r="I78" s="85"/>
      <c r="J78" s="162"/>
      <c r="K78" s="99"/>
      <c r="L78" s="87">
        <v>0.0</v>
      </c>
    </row>
    <row r="79" ht="15.75" customHeight="1">
      <c r="A79" s="8">
        <v>6620.0</v>
      </c>
      <c r="B79" s="80" t="s">
        <v>113</v>
      </c>
      <c r="C79" s="81"/>
      <c r="D79" s="92"/>
      <c r="E79" s="83"/>
      <c r="F79" s="16"/>
      <c r="G79" s="83"/>
      <c r="H79" s="16"/>
      <c r="I79" s="85"/>
      <c r="J79" s="4"/>
      <c r="K79" s="99"/>
      <c r="L79" s="87">
        <v>0.0</v>
      </c>
      <c r="M79" s="88"/>
      <c r="N79" s="89"/>
      <c r="O79" s="89"/>
      <c r="P79" s="90">
        <v>0.0</v>
      </c>
      <c r="Q79" s="90">
        <v>0.0</v>
      </c>
      <c r="R79" s="90">
        <v>0.0</v>
      </c>
    </row>
    <row r="80" ht="15.75" customHeight="1">
      <c r="A80" s="8">
        <v>6700.0</v>
      </c>
      <c r="B80" s="80" t="s">
        <v>114</v>
      </c>
      <c r="C80" s="81">
        <v>85000.0</v>
      </c>
      <c r="D80" s="92">
        <v>97933.0</v>
      </c>
      <c r="E80" s="83">
        <v>70000.0</v>
      </c>
      <c r="F80" s="16">
        <v>72475.0</v>
      </c>
      <c r="G80" s="83">
        <v>65000.0</v>
      </c>
      <c r="H80" s="16">
        <v>62312.5</v>
      </c>
      <c r="I80" s="4">
        <v>51000.0</v>
      </c>
      <c r="J80" s="162">
        <v>50912.5</v>
      </c>
      <c r="K80" s="99">
        <v>90000.0</v>
      </c>
      <c r="L80" s="87">
        <v>95000.0</v>
      </c>
      <c r="M80" s="88">
        <v>95006.25</v>
      </c>
      <c r="N80" s="95">
        <v>80000.0</v>
      </c>
      <c r="O80" s="90">
        <v>77093.75</v>
      </c>
      <c r="P80" s="90">
        <v>80000.0</v>
      </c>
      <c r="Q80" s="90">
        <v>79906.25</v>
      </c>
      <c r="R80" s="90">
        <v>70000.0</v>
      </c>
    </row>
    <row r="81" ht="15.75" customHeight="1">
      <c r="A81" s="8">
        <v>6712.0</v>
      </c>
      <c r="B81" s="80" t="s">
        <v>115</v>
      </c>
      <c r="C81" s="81">
        <v>625000.0</v>
      </c>
      <c r="D81" s="92">
        <v>611864.0</v>
      </c>
      <c r="E81" s="83">
        <v>550000.0</v>
      </c>
      <c r="F81" s="16">
        <v>533603.0</v>
      </c>
      <c r="G81" s="83">
        <v>550000.0</v>
      </c>
      <c r="H81" s="16">
        <v>529580.0</v>
      </c>
      <c r="I81" s="4">
        <v>490000.0</v>
      </c>
      <c r="J81" s="162">
        <v>489488.0</v>
      </c>
      <c r="K81" s="99">
        <v>450000.0</v>
      </c>
      <c r="L81" s="87">
        <v>475000.0</v>
      </c>
      <c r="M81" s="88">
        <v>495748.0</v>
      </c>
      <c r="N81" s="95">
        <v>400000.0</v>
      </c>
      <c r="O81" s="90">
        <v>410794.0</v>
      </c>
      <c r="P81" s="90">
        <v>350000.0</v>
      </c>
      <c r="Q81" s="90">
        <v>356288.0</v>
      </c>
      <c r="R81" s="90">
        <v>300000.0</v>
      </c>
    </row>
    <row r="82" ht="15.75" customHeight="1">
      <c r="A82" s="8">
        <v>6730.0</v>
      </c>
      <c r="B82" s="80" t="s">
        <v>116</v>
      </c>
      <c r="C82" s="81"/>
      <c r="D82" s="92"/>
      <c r="E82" s="83"/>
      <c r="F82" s="16"/>
      <c r="G82" s="83"/>
      <c r="H82" s="16"/>
      <c r="I82" s="85"/>
      <c r="J82" s="4"/>
      <c r="K82" s="99"/>
      <c r="L82" s="87">
        <v>0.0</v>
      </c>
      <c r="M82" s="88"/>
      <c r="N82" s="89"/>
      <c r="O82" s="89"/>
      <c r="P82" s="89"/>
      <c r="Q82" s="89"/>
      <c r="R82" s="89"/>
    </row>
    <row r="83" ht="15.75" customHeight="1">
      <c r="A83" s="8">
        <v>6790.0</v>
      </c>
      <c r="B83" s="80" t="s">
        <v>117</v>
      </c>
      <c r="C83" s="81"/>
      <c r="D83" s="92">
        <v>12188.0</v>
      </c>
      <c r="E83" s="83"/>
      <c r="F83" s="16"/>
      <c r="G83" s="83"/>
      <c r="H83" s="16">
        <v>63500.0</v>
      </c>
      <c r="I83" s="85"/>
      <c r="J83" s="4"/>
      <c r="K83" s="99"/>
      <c r="L83" s="87">
        <v>0.0</v>
      </c>
      <c r="M83" s="88">
        <v>2000.0</v>
      </c>
      <c r="N83" s="89"/>
      <c r="O83" s="89"/>
      <c r="P83" s="90">
        <v>10000.0</v>
      </c>
      <c r="Q83" s="91">
        <v>-20412.19</v>
      </c>
      <c r="R83" s="90">
        <v>5000.0</v>
      </c>
    </row>
    <row r="84" ht="15.75" customHeight="1">
      <c r="A84" s="8">
        <v>6800.0</v>
      </c>
      <c r="B84" s="80" t="s">
        <v>118</v>
      </c>
      <c r="C84" s="81"/>
      <c r="D84" s="92"/>
      <c r="E84" s="83">
        <v>1000.0</v>
      </c>
      <c r="F84" s="16"/>
      <c r="G84" s="83">
        <v>1000.0</v>
      </c>
      <c r="H84" s="16"/>
      <c r="I84" s="4">
        <v>1000.0</v>
      </c>
      <c r="J84" s="162">
        <v>688.0</v>
      </c>
      <c r="K84" s="99"/>
      <c r="L84" s="87">
        <v>6000.0</v>
      </c>
      <c r="M84" s="88">
        <v>5973.5</v>
      </c>
      <c r="N84" s="95">
        <v>6000.0</v>
      </c>
      <c r="O84" s="90">
        <v>3701.95</v>
      </c>
      <c r="P84" s="90">
        <v>6000.0</v>
      </c>
      <c r="Q84" s="90">
        <v>1187.0</v>
      </c>
      <c r="R84" s="90">
        <v>2500.0</v>
      </c>
    </row>
    <row r="85" ht="15.75" customHeight="1">
      <c r="A85" s="8">
        <v>6810.0</v>
      </c>
      <c r="B85" s="80" t="s">
        <v>119</v>
      </c>
      <c r="C85" s="81">
        <v>8000.0</v>
      </c>
      <c r="D85" s="92">
        <v>8049.0</v>
      </c>
      <c r="E85" s="83">
        <v>8000.0</v>
      </c>
      <c r="F85" s="16">
        <v>8092.0</v>
      </c>
      <c r="G85" s="83">
        <v>1608.75</v>
      </c>
      <c r="H85" s="16">
        <v>1608.75</v>
      </c>
      <c r="I85" s="85"/>
      <c r="J85" s="4"/>
      <c r="K85" s="99">
        <v>2000.0</v>
      </c>
      <c r="L85" s="87">
        <v>15000.0</v>
      </c>
      <c r="M85" s="88">
        <v>16675.0</v>
      </c>
      <c r="N85" s="95">
        <v>10000.0</v>
      </c>
      <c r="O85" s="90">
        <v>1306.67</v>
      </c>
      <c r="P85" s="90">
        <v>40000.0</v>
      </c>
      <c r="Q85" s="90">
        <v>28730.91</v>
      </c>
      <c r="R85" s="90">
        <v>1500.0</v>
      </c>
    </row>
    <row r="86" ht="15.75" customHeight="1">
      <c r="A86" s="8">
        <v>6811.0</v>
      </c>
      <c r="B86" s="80" t="s">
        <v>120</v>
      </c>
      <c r="C86" s="81">
        <v>51200.0</v>
      </c>
      <c r="D86" s="92">
        <v>46381.0</v>
      </c>
      <c r="E86" s="83">
        <v>50000.0</v>
      </c>
      <c r="F86" s="16">
        <v>46492.0</v>
      </c>
      <c r="G86" s="83">
        <v>25000.0</v>
      </c>
      <c r="H86" s="16">
        <v>23149.13</v>
      </c>
      <c r="I86" s="4">
        <v>50000.0</v>
      </c>
      <c r="J86" s="162">
        <v>47481.25</v>
      </c>
      <c r="K86" s="99">
        <v>70000.0</v>
      </c>
      <c r="L86" s="87"/>
      <c r="M86" s="88">
        <v>38635.97</v>
      </c>
      <c r="N86" s="95">
        <v>80000.0</v>
      </c>
      <c r="O86" s="90">
        <v>74635.31</v>
      </c>
      <c r="P86" s="90">
        <v>8000.0</v>
      </c>
      <c r="Q86" s="90">
        <v>10680.95</v>
      </c>
      <c r="R86" s="90">
        <v>22500.0</v>
      </c>
    </row>
    <row r="87" ht="15.75" customHeight="1">
      <c r="A87" s="8">
        <v>6820.0</v>
      </c>
      <c r="B87" s="80" t="s">
        <v>121</v>
      </c>
      <c r="C87" s="81"/>
      <c r="D87" s="92">
        <v>10775.0</v>
      </c>
      <c r="E87" s="83"/>
      <c r="F87" s="16"/>
      <c r="G87" s="83"/>
      <c r="H87" s="16"/>
      <c r="I87" s="4">
        <v>1000.0</v>
      </c>
      <c r="J87" s="162">
        <v>652.5</v>
      </c>
      <c r="K87" s="99">
        <v>5000.0</v>
      </c>
      <c r="L87" s="87">
        <v>20000.0</v>
      </c>
      <c r="M87" s="88">
        <v>8562.5</v>
      </c>
      <c r="N87" s="95">
        <v>20000.0</v>
      </c>
      <c r="O87" s="89"/>
      <c r="P87" s="90">
        <v>40000.0</v>
      </c>
      <c r="Q87" s="90">
        <v>7481.0</v>
      </c>
      <c r="R87" s="90">
        <v>10000.0</v>
      </c>
    </row>
    <row r="88" ht="15.75" customHeight="1">
      <c r="A88" s="8">
        <v>6840.0</v>
      </c>
      <c r="B88" s="80" t="s">
        <v>122</v>
      </c>
      <c r="C88" s="81"/>
      <c r="D88" s="92"/>
      <c r="E88" s="83"/>
      <c r="F88" s="16"/>
      <c r="G88" s="83"/>
      <c r="H88" s="16"/>
      <c r="I88" s="85"/>
      <c r="J88" s="162">
        <v>1129.0</v>
      </c>
      <c r="K88" s="99"/>
      <c r="L88" s="96"/>
    </row>
    <row r="89" ht="15.75" customHeight="1">
      <c r="A89" s="8">
        <v>6860.0</v>
      </c>
      <c r="B89" s="80" t="s">
        <v>123</v>
      </c>
      <c r="C89" s="81"/>
      <c r="D89" s="92">
        <v>7980.0</v>
      </c>
      <c r="E89" s="83"/>
      <c r="F89" s="16">
        <v>150.0</v>
      </c>
      <c r="G89" s="83"/>
      <c r="H89" s="16"/>
      <c r="I89" s="85"/>
      <c r="J89" s="4"/>
      <c r="K89" s="99">
        <v>10000.0</v>
      </c>
      <c r="L89" s="87">
        <v>1000.0</v>
      </c>
      <c r="M89" s="88"/>
      <c r="N89" s="95">
        <v>1000.0</v>
      </c>
      <c r="O89" s="90">
        <v>299.0</v>
      </c>
      <c r="P89" s="90">
        <v>500.0</v>
      </c>
      <c r="Q89" s="90">
        <v>0.0</v>
      </c>
      <c r="R89" s="90">
        <v>0.0</v>
      </c>
    </row>
    <row r="90" ht="15.75" customHeight="1">
      <c r="A90" s="8">
        <v>6900.0</v>
      </c>
      <c r="B90" s="80" t="s">
        <v>124</v>
      </c>
      <c r="C90" s="81">
        <v>3588.0</v>
      </c>
      <c r="D90" s="92">
        <v>4501.0</v>
      </c>
      <c r="E90" s="83">
        <v>4000.0</v>
      </c>
      <c r="F90" s="16">
        <v>13713.0</v>
      </c>
      <c r="G90" s="83">
        <v>5000.0</v>
      </c>
      <c r="H90" s="16">
        <v>4516.22</v>
      </c>
      <c r="I90" s="4">
        <v>6000.0</v>
      </c>
      <c r="J90" s="162">
        <v>5252.29</v>
      </c>
      <c r="K90" s="99">
        <v>3000.0</v>
      </c>
      <c r="L90" s="87">
        <v>10000.0</v>
      </c>
      <c r="M90" s="88">
        <v>11220.9</v>
      </c>
      <c r="N90" s="95">
        <v>5000.0</v>
      </c>
      <c r="O90" s="90">
        <v>1800.0</v>
      </c>
      <c r="P90" s="90">
        <v>5000.0</v>
      </c>
      <c r="Q90" s="90">
        <v>8550.0</v>
      </c>
      <c r="R90" s="90">
        <v>10000.0</v>
      </c>
    </row>
    <row r="91" ht="15.75" customHeight="1">
      <c r="A91" s="8">
        <v>6940.0</v>
      </c>
      <c r="B91" s="80" t="s">
        <v>125</v>
      </c>
      <c r="C91" s="81"/>
      <c r="D91" s="92">
        <v>220.0</v>
      </c>
      <c r="E91" s="83"/>
      <c r="F91" s="16"/>
      <c r="G91" s="83"/>
      <c r="H91" s="16"/>
      <c r="I91" s="85"/>
      <c r="J91" s="4"/>
      <c r="K91" s="99"/>
      <c r="L91" s="87">
        <v>7500.0</v>
      </c>
      <c r="M91" s="88">
        <v>7240.97</v>
      </c>
      <c r="N91" s="95">
        <v>6000.0</v>
      </c>
      <c r="O91" s="90">
        <v>5408.72</v>
      </c>
      <c r="P91" s="90">
        <v>6000.0</v>
      </c>
      <c r="Q91" s="90">
        <v>4200.0</v>
      </c>
      <c r="R91" s="90">
        <v>4000.0</v>
      </c>
    </row>
    <row r="92" ht="15.75" customHeight="1">
      <c r="A92" s="8">
        <v>7100.0</v>
      </c>
      <c r="B92" s="80" t="s">
        <v>126</v>
      </c>
      <c r="C92" s="81"/>
      <c r="D92" s="92"/>
      <c r="E92" s="83"/>
      <c r="F92" s="16"/>
      <c r="G92" s="83"/>
      <c r="H92" s="16"/>
      <c r="I92" s="85"/>
      <c r="J92" s="162">
        <v>213.5</v>
      </c>
      <c r="K92" s="99"/>
      <c r="L92" s="87">
        <v>5000.0</v>
      </c>
      <c r="M92" s="88">
        <v>1975.4</v>
      </c>
      <c r="N92" s="95">
        <v>5000.0</v>
      </c>
      <c r="O92" s="90">
        <v>3719.69</v>
      </c>
      <c r="P92" s="90">
        <v>5000.0</v>
      </c>
      <c r="Q92" s="90">
        <v>812.5</v>
      </c>
      <c r="R92" s="90">
        <v>5000.0</v>
      </c>
    </row>
    <row r="93" ht="15.75" customHeight="1">
      <c r="A93" s="8">
        <v>7101.0</v>
      </c>
      <c r="B93" s="80" t="s">
        <v>127</v>
      </c>
      <c r="C93" s="81"/>
      <c r="D93" s="92"/>
      <c r="E93" s="83"/>
      <c r="F93" s="16"/>
      <c r="G93" s="83"/>
      <c r="H93" s="16"/>
      <c r="I93" s="85"/>
      <c r="J93" s="162"/>
      <c r="K93" s="99"/>
      <c r="L93" s="87"/>
      <c r="M93" s="88">
        <v>79.2</v>
      </c>
      <c r="N93" s="89"/>
      <c r="O93" s="90">
        <v>348.58</v>
      </c>
      <c r="P93" s="90"/>
      <c r="Q93" s="90"/>
      <c r="R93" s="90"/>
    </row>
    <row r="94" ht="15.75" customHeight="1">
      <c r="A94" s="8">
        <v>7110.0</v>
      </c>
      <c r="B94" s="80" t="s">
        <v>128</v>
      </c>
      <c r="C94" s="81"/>
      <c r="D94" s="92"/>
      <c r="E94" s="83"/>
      <c r="F94" s="16"/>
      <c r="G94" s="83"/>
      <c r="H94" s="16"/>
      <c r="I94" s="85"/>
      <c r="J94" s="4"/>
      <c r="K94" s="99"/>
      <c r="L94" s="87"/>
      <c r="M94" s="88"/>
      <c r="N94" s="89"/>
      <c r="O94" s="89"/>
      <c r="P94" s="90"/>
      <c r="Q94" s="90"/>
      <c r="R94" s="90"/>
    </row>
    <row r="95" ht="15.75" customHeight="1">
      <c r="A95" s="8">
        <v>7140.0</v>
      </c>
      <c r="B95" s="80" t="s">
        <v>129</v>
      </c>
      <c r="C95" s="81"/>
      <c r="D95" s="92"/>
      <c r="E95" s="83"/>
      <c r="F95" s="16">
        <v>138.0</v>
      </c>
      <c r="G95" s="83"/>
      <c r="H95" s="16">
        <v>7883.0</v>
      </c>
      <c r="I95" s="85"/>
      <c r="J95" s="162">
        <v>2046.0</v>
      </c>
      <c r="K95" s="99"/>
      <c r="L95" s="87"/>
      <c r="M95" s="88">
        <v>8515.0</v>
      </c>
      <c r="N95" s="89"/>
      <c r="O95" s="90">
        <v>746.0</v>
      </c>
      <c r="P95" s="90"/>
      <c r="Q95" s="90">
        <v>13544.68</v>
      </c>
      <c r="R95" s="90"/>
    </row>
    <row r="96" ht="15.75" customHeight="1">
      <c r="A96" s="8">
        <v>7150.0</v>
      </c>
      <c r="B96" s="80" t="s">
        <v>130</v>
      </c>
      <c r="C96" s="81"/>
      <c r="D96" s="92"/>
      <c r="E96" s="83"/>
      <c r="F96" s="16"/>
      <c r="G96" s="83"/>
      <c r="H96" s="16"/>
      <c r="I96" s="85"/>
      <c r="J96" s="162">
        <v>725.0</v>
      </c>
      <c r="K96" s="99"/>
      <c r="L96" s="87"/>
      <c r="M96" s="88"/>
      <c r="N96" s="89"/>
      <c r="O96" s="89"/>
      <c r="P96" s="90"/>
      <c r="Q96" s="90">
        <v>0.0</v>
      </c>
      <c r="R96" s="90"/>
    </row>
    <row r="97" ht="15.75" customHeight="1">
      <c r="A97" s="8">
        <v>7170.0</v>
      </c>
      <c r="B97" s="80" t="s">
        <v>174</v>
      </c>
      <c r="C97" s="81"/>
      <c r="D97" s="92"/>
      <c r="E97" s="83"/>
      <c r="F97" s="16"/>
      <c r="G97" s="83"/>
      <c r="H97" s="16"/>
      <c r="I97" s="85"/>
      <c r="J97" s="4"/>
      <c r="L97" s="96"/>
      <c r="Q97" s="90">
        <v>45123.0</v>
      </c>
      <c r="R97" s="90"/>
    </row>
    <row r="98" ht="15.75" customHeight="1">
      <c r="A98" s="8">
        <v>7300.0</v>
      </c>
      <c r="B98" s="80" t="s">
        <v>131</v>
      </c>
      <c r="C98" s="81"/>
      <c r="D98" s="92"/>
      <c r="E98" s="83"/>
      <c r="F98" s="16"/>
      <c r="G98" s="83"/>
      <c r="H98" s="16"/>
      <c r="I98" s="85"/>
      <c r="J98" s="4"/>
      <c r="K98" s="99"/>
      <c r="L98" s="87"/>
      <c r="M98" s="88"/>
      <c r="N98" s="89"/>
      <c r="O98" s="89"/>
      <c r="P98" s="90"/>
      <c r="R98" s="90"/>
    </row>
    <row r="99" ht="15.75" customHeight="1">
      <c r="A99" s="8">
        <v>7320.0</v>
      </c>
      <c r="B99" s="80" t="s">
        <v>132</v>
      </c>
      <c r="C99" s="81"/>
      <c r="D99" s="92"/>
      <c r="E99" s="83">
        <v>10000.0</v>
      </c>
      <c r="F99" s="16">
        <v>380.0</v>
      </c>
      <c r="G99" s="83">
        <v>50000.0</v>
      </c>
      <c r="H99" s="16">
        <v>888.0</v>
      </c>
      <c r="I99" s="4">
        <v>20000.0</v>
      </c>
      <c r="J99" s="162">
        <v>17860.0</v>
      </c>
      <c r="K99" s="99">
        <v>30000.0</v>
      </c>
      <c r="L99" s="87">
        <v>17500.0</v>
      </c>
      <c r="M99" s="88">
        <v>17815.5</v>
      </c>
      <c r="N99" s="95">
        <v>15000.0</v>
      </c>
      <c r="O99" s="90">
        <v>14289.0</v>
      </c>
      <c r="P99" s="90">
        <v>20000.0</v>
      </c>
      <c r="Q99" s="90">
        <v>0.0</v>
      </c>
      <c r="R99" s="90">
        <v>15000.0</v>
      </c>
    </row>
    <row r="100" ht="15.75" customHeight="1">
      <c r="A100" s="8">
        <v>7350.0</v>
      </c>
      <c r="B100" s="80" t="s">
        <v>133</v>
      </c>
      <c r="C100" s="81"/>
      <c r="D100" s="92"/>
      <c r="E100" s="83"/>
      <c r="F100" s="16"/>
      <c r="G100" s="83"/>
      <c r="H100" s="16"/>
      <c r="I100" s="85"/>
      <c r="J100" s="4"/>
      <c r="K100" s="99"/>
      <c r="L100" s="87">
        <v>15000.0</v>
      </c>
      <c r="M100" s="88"/>
      <c r="N100" s="95">
        <v>15000.0</v>
      </c>
      <c r="O100" s="89"/>
      <c r="P100" s="90">
        <v>0.0</v>
      </c>
      <c r="Q100" s="90">
        <v>0.0</v>
      </c>
      <c r="R100" s="90">
        <v>0.0</v>
      </c>
    </row>
    <row r="101" ht="15.75" customHeight="1">
      <c r="A101" s="164">
        <v>7390.0</v>
      </c>
      <c r="B101" s="64" t="s">
        <v>175</v>
      </c>
      <c r="C101" s="165"/>
      <c r="D101" s="16"/>
      <c r="E101" s="83"/>
      <c r="F101" s="84"/>
      <c r="G101" s="16"/>
      <c r="H101" s="83">
        <v>52960.56</v>
      </c>
    </row>
    <row r="102" ht="15.75" customHeight="1">
      <c r="A102" s="8">
        <v>7400.0</v>
      </c>
      <c r="B102" s="80" t="s">
        <v>134</v>
      </c>
      <c r="C102" s="81"/>
      <c r="D102" s="92"/>
      <c r="E102" s="83"/>
      <c r="F102" s="16"/>
      <c r="G102" s="83"/>
      <c r="H102" s="16"/>
      <c r="I102" s="85"/>
      <c r="J102" s="4"/>
      <c r="K102" s="99"/>
      <c r="L102" s="87">
        <v>0.0</v>
      </c>
      <c r="M102" s="88"/>
      <c r="N102" s="89"/>
      <c r="O102" s="90">
        <v>2400.0</v>
      </c>
      <c r="P102" s="90">
        <v>0.0</v>
      </c>
      <c r="Q102" s="90">
        <v>2400.0</v>
      </c>
      <c r="R102" s="90">
        <v>0.0</v>
      </c>
    </row>
    <row r="103" ht="15.75" customHeight="1">
      <c r="A103" s="8">
        <v>7410.0</v>
      </c>
      <c r="B103" s="80" t="s">
        <v>88</v>
      </c>
      <c r="C103" s="81"/>
      <c r="D103" s="92">
        <v>312.0</v>
      </c>
      <c r="E103" s="83"/>
      <c r="F103" s="16"/>
      <c r="G103" s="83"/>
      <c r="H103" s="16"/>
      <c r="I103" s="85"/>
      <c r="J103" s="4"/>
      <c r="K103" s="99"/>
      <c r="L103" s="87">
        <v>2750.0</v>
      </c>
      <c r="M103" s="88">
        <v>2750.0</v>
      </c>
      <c r="N103" s="89"/>
      <c r="O103" s="90"/>
      <c r="P103" s="90"/>
      <c r="Q103" s="90"/>
      <c r="R103" s="90"/>
    </row>
    <row r="104" ht="15.75" customHeight="1">
      <c r="A104" s="8">
        <v>7420.0</v>
      </c>
      <c r="B104" s="80" t="s">
        <v>135</v>
      </c>
      <c r="C104" s="163">
        <v>1000.0</v>
      </c>
      <c r="D104" s="92">
        <v>305.0</v>
      </c>
      <c r="E104" s="83"/>
      <c r="F104" s="16"/>
      <c r="G104" s="83"/>
      <c r="H104" s="16"/>
      <c r="I104" s="85"/>
      <c r="J104" s="4"/>
      <c r="K104" s="99"/>
      <c r="L104" s="87">
        <v>2500.0</v>
      </c>
      <c r="M104" s="88">
        <v>1025.0</v>
      </c>
      <c r="N104" s="95">
        <v>2500.0</v>
      </c>
      <c r="O104" s="89"/>
      <c r="P104" s="90">
        <v>0.0</v>
      </c>
      <c r="Q104" s="90">
        <v>59.7</v>
      </c>
      <c r="R104" s="90">
        <v>3000.0</v>
      </c>
    </row>
    <row r="105" ht="15.75" customHeight="1">
      <c r="A105" s="8">
        <v>7430.0</v>
      </c>
      <c r="B105" s="80" t="s">
        <v>136</v>
      </c>
      <c r="C105" s="81"/>
      <c r="D105" s="92"/>
      <c r="E105" s="83"/>
      <c r="F105" s="16"/>
      <c r="G105" s="83"/>
      <c r="H105" s="16"/>
      <c r="I105" s="85"/>
      <c r="J105" s="4"/>
      <c r="K105" s="99"/>
      <c r="L105" s="96"/>
    </row>
    <row r="106" ht="15.75" customHeight="1">
      <c r="A106" s="8">
        <v>7500.0</v>
      </c>
      <c r="B106" s="80" t="s">
        <v>137</v>
      </c>
      <c r="C106" s="81">
        <v>32120.0</v>
      </c>
      <c r="D106" s="92">
        <v>32120.0</v>
      </c>
      <c r="E106" s="83">
        <v>21574.0</v>
      </c>
      <c r="F106" s="16">
        <v>21574.0</v>
      </c>
      <c r="G106" s="83">
        <v>21574.0</v>
      </c>
      <c r="H106" s="16">
        <v>20146.0</v>
      </c>
      <c r="I106" s="4">
        <v>85716.0</v>
      </c>
      <c r="J106" s="162">
        <v>17937.0</v>
      </c>
      <c r="K106" s="99">
        <v>65000.0</v>
      </c>
      <c r="L106" s="87">
        <v>0.0</v>
      </c>
      <c r="M106" s="88"/>
      <c r="N106" s="89"/>
      <c r="O106" s="90">
        <v>89360.0</v>
      </c>
      <c r="P106" s="90">
        <v>0.0</v>
      </c>
      <c r="Q106" s="90">
        <v>95447.0</v>
      </c>
      <c r="R106" s="90">
        <v>0.0</v>
      </c>
    </row>
    <row r="107" ht="15.75" customHeight="1">
      <c r="A107" s="8">
        <v>7510.0</v>
      </c>
      <c r="B107" s="80" t="s">
        <v>138</v>
      </c>
      <c r="C107" s="81"/>
      <c r="D107" s="92"/>
      <c r="E107" s="83"/>
      <c r="F107" s="16"/>
      <c r="G107" s="83"/>
      <c r="H107" s="16"/>
      <c r="I107" s="85"/>
      <c r="J107" s="4"/>
      <c r="K107" s="99"/>
      <c r="L107" s="87">
        <v>70000.0</v>
      </c>
      <c r="M107" s="88"/>
      <c r="N107" s="95">
        <v>70000.0</v>
      </c>
      <c r="O107" s="89"/>
      <c r="P107" s="90">
        <v>70000.0</v>
      </c>
      <c r="Q107" s="90">
        <v>0.0</v>
      </c>
      <c r="R107" s="90">
        <v>70000.0</v>
      </c>
    </row>
    <row r="108" ht="15.75" customHeight="1">
      <c r="A108" s="8">
        <v>7700.0</v>
      </c>
      <c r="B108" s="80" t="s">
        <v>139</v>
      </c>
      <c r="C108" s="81">
        <v>25000.0</v>
      </c>
      <c r="D108" s="92">
        <v>25043.0</v>
      </c>
      <c r="E108" s="83">
        <v>20000.0</v>
      </c>
      <c r="F108" s="16">
        <v>1439.0</v>
      </c>
      <c r="G108" s="83">
        <v>20000.0</v>
      </c>
      <c r="H108" s="16">
        <v>10215.97</v>
      </c>
      <c r="I108" s="4">
        <v>15000.0</v>
      </c>
      <c r="J108" s="162">
        <v>15138.99</v>
      </c>
      <c r="K108" s="99">
        <v>5000.0</v>
      </c>
      <c r="L108" s="87">
        <v>7500.0</v>
      </c>
      <c r="M108" s="88">
        <v>4446.41</v>
      </c>
      <c r="N108" s="95">
        <v>7500.0</v>
      </c>
      <c r="O108" s="90">
        <v>2694.0</v>
      </c>
      <c r="P108" s="90">
        <v>9000.0</v>
      </c>
      <c r="Q108" s="90">
        <v>7083.35</v>
      </c>
      <c r="R108" s="90">
        <v>15000.0</v>
      </c>
    </row>
    <row r="109" ht="15.75" customHeight="1">
      <c r="A109" s="8">
        <v>7740.0</v>
      </c>
      <c r="B109" s="80" t="s">
        <v>140</v>
      </c>
      <c r="C109" s="81"/>
      <c r="D109" s="92"/>
      <c r="E109" s="83"/>
      <c r="F109" s="16"/>
      <c r="G109" s="83"/>
      <c r="H109" s="16">
        <v>1.82</v>
      </c>
      <c r="I109" s="85"/>
      <c r="J109" s="162">
        <v>0.67</v>
      </c>
      <c r="K109" s="99"/>
      <c r="L109" s="87">
        <v>0.0</v>
      </c>
      <c r="M109" s="88">
        <v>0.11</v>
      </c>
      <c r="N109" s="89"/>
      <c r="O109" s="100"/>
      <c r="P109" s="90">
        <v>0.0</v>
      </c>
      <c r="Q109" s="90">
        <v>0.82</v>
      </c>
      <c r="R109" s="90">
        <v>0.0</v>
      </c>
    </row>
    <row r="110" ht="15.75" customHeight="1">
      <c r="A110" s="8">
        <v>7750.0</v>
      </c>
      <c r="B110" s="80" t="s">
        <v>141</v>
      </c>
      <c r="C110" s="81"/>
      <c r="D110" s="92"/>
      <c r="E110" s="83"/>
      <c r="F110" s="16"/>
      <c r="G110" s="83"/>
      <c r="H110" s="16"/>
      <c r="I110" s="85"/>
      <c r="J110" s="4"/>
      <c r="K110" s="99"/>
      <c r="L110" s="96"/>
    </row>
    <row r="111" ht="15.75" customHeight="1">
      <c r="A111" s="8">
        <v>7770.0</v>
      </c>
      <c r="B111" s="80" t="s">
        <v>142</v>
      </c>
      <c r="C111" s="81">
        <v>8000.0</v>
      </c>
      <c r="D111" s="92">
        <v>6516.0</v>
      </c>
      <c r="E111" s="83">
        <v>8000.0</v>
      </c>
      <c r="F111" s="16">
        <v>3878.0</v>
      </c>
      <c r="G111" s="83">
        <v>8000.0</v>
      </c>
      <c r="H111" s="16">
        <v>5820.47</v>
      </c>
      <c r="I111" s="4">
        <v>8000.0</v>
      </c>
      <c r="J111" s="162">
        <v>7954.51</v>
      </c>
      <c r="K111" s="99">
        <v>10000.0</v>
      </c>
      <c r="L111" s="87">
        <v>20000.0</v>
      </c>
      <c r="M111" s="88">
        <v>10415.82</v>
      </c>
      <c r="N111" s="95">
        <v>15000.0</v>
      </c>
      <c r="O111" s="90">
        <v>16822.42</v>
      </c>
      <c r="P111" s="90">
        <v>15000.0</v>
      </c>
      <c r="Q111" s="90">
        <v>14298.59</v>
      </c>
      <c r="R111" s="90">
        <v>7000.0</v>
      </c>
    </row>
    <row r="112" ht="15.75" customHeight="1">
      <c r="A112" s="8">
        <v>7790.0</v>
      </c>
      <c r="B112" s="80" t="s">
        <v>143</v>
      </c>
      <c r="C112" s="81"/>
      <c r="D112" s="92">
        <v>1452.0</v>
      </c>
      <c r="E112" s="83"/>
      <c r="F112" s="16">
        <v>784.0</v>
      </c>
      <c r="G112" s="83"/>
      <c r="H112" s="16"/>
      <c r="I112" s="4">
        <v>70.0</v>
      </c>
      <c r="J112" s="162">
        <v>70.0</v>
      </c>
      <c r="K112" s="99"/>
      <c r="L112" s="87">
        <v>10000.0</v>
      </c>
      <c r="M112" s="88">
        <v>13932.7</v>
      </c>
      <c r="N112" s="95">
        <v>2000.0</v>
      </c>
      <c r="O112" s="90">
        <v>667.0</v>
      </c>
      <c r="P112" s="90">
        <v>2000.0</v>
      </c>
      <c r="Q112" s="90">
        <v>135.0</v>
      </c>
      <c r="R112" s="90">
        <v>7500.0</v>
      </c>
    </row>
    <row r="113" ht="15.75" customHeight="1">
      <c r="A113" s="8">
        <v>7791.0</v>
      </c>
      <c r="B113" s="80" t="s">
        <v>144</v>
      </c>
      <c r="C113" s="81"/>
      <c r="D113" s="92"/>
      <c r="E113" s="83">
        <v>5000.0</v>
      </c>
      <c r="F113" s="16"/>
      <c r="G113" s="83">
        <v>5000.0</v>
      </c>
      <c r="H113" s="16">
        <v>4573.39</v>
      </c>
      <c r="I113" s="85"/>
      <c r="J113" s="4"/>
      <c r="K113" s="99"/>
      <c r="L113" s="87"/>
      <c r="M113" s="88">
        <v>-1066.8</v>
      </c>
      <c r="N113" s="95"/>
      <c r="O113" s="90"/>
      <c r="P113" s="90"/>
      <c r="Q113" s="90"/>
      <c r="R113" s="90"/>
    </row>
    <row r="114" ht="15.75" customHeight="1">
      <c r="A114" s="8">
        <v>7792.0</v>
      </c>
      <c r="B114" s="80" t="s">
        <v>176</v>
      </c>
      <c r="C114" s="81"/>
      <c r="D114" s="92"/>
      <c r="E114" s="83"/>
      <c r="F114" s="16"/>
      <c r="G114" s="83"/>
      <c r="H114" s="16"/>
      <c r="I114" s="85"/>
      <c r="J114" s="4"/>
      <c r="L114" s="96"/>
      <c r="P114" s="90">
        <v>0.0</v>
      </c>
      <c r="Q114" s="91">
        <v>-8244.01</v>
      </c>
      <c r="R114" s="90">
        <v>0.0</v>
      </c>
    </row>
    <row r="115" ht="15.75" customHeight="1">
      <c r="A115" s="8">
        <v>7830.0</v>
      </c>
      <c r="B115" s="80" t="s">
        <v>145</v>
      </c>
      <c r="C115" s="81"/>
      <c r="D115" s="92"/>
      <c r="E115" s="83"/>
      <c r="F115" s="16"/>
      <c r="G115" s="83"/>
      <c r="H115" s="16"/>
      <c r="I115" s="85"/>
      <c r="J115" s="4"/>
      <c r="K115" s="99"/>
      <c r="L115" s="87"/>
      <c r="M115" s="88">
        <v>90208.0</v>
      </c>
      <c r="N115" s="89"/>
      <c r="O115" s="89"/>
      <c r="P115" s="90"/>
      <c r="Q115" s="91"/>
      <c r="R115" s="90"/>
    </row>
    <row r="116" ht="15.75" customHeight="1">
      <c r="A116" s="8">
        <v>7831.0</v>
      </c>
      <c r="B116" s="80" t="s">
        <v>146</v>
      </c>
      <c r="C116" s="81"/>
      <c r="D116" s="92"/>
      <c r="E116" s="83"/>
      <c r="F116" s="16"/>
      <c r="G116" s="83"/>
      <c r="H116" s="16"/>
      <c r="I116" s="4"/>
      <c r="J116" s="162">
        <v>-52400.0</v>
      </c>
      <c r="K116" s="99"/>
      <c r="L116" s="101"/>
      <c r="M116" s="102">
        <v>-30615.5</v>
      </c>
      <c r="N116" s="103"/>
      <c r="O116" s="104">
        <v>0.0</v>
      </c>
      <c r="P116" s="104">
        <v>0.0</v>
      </c>
      <c r="Q116" s="104">
        <v>80793.22</v>
      </c>
      <c r="R116" s="104">
        <v>0.0</v>
      </c>
    </row>
    <row r="117" ht="15.75" customHeight="1">
      <c r="A117" s="108" t="s">
        <v>147</v>
      </c>
      <c r="B117" s="166"/>
      <c r="C117" s="167">
        <f t="shared" ref="C117:N117" si="9">SUM(C51:C116)</f>
        <v>1004408</v>
      </c>
      <c r="D117" s="168">
        <f t="shared" si="9"/>
        <v>1259290</v>
      </c>
      <c r="E117" s="169">
        <f t="shared" si="9"/>
        <v>991574</v>
      </c>
      <c r="F117" s="170">
        <f t="shared" si="9"/>
        <v>840909</v>
      </c>
      <c r="G117" s="171">
        <f t="shared" si="9"/>
        <v>1014227.92</v>
      </c>
      <c r="H117" s="170">
        <f t="shared" si="9"/>
        <v>895647.52</v>
      </c>
      <c r="I117" s="42">
        <f t="shared" si="9"/>
        <v>1013989</v>
      </c>
      <c r="J117" s="172">
        <f t="shared" si="9"/>
        <v>872046.19</v>
      </c>
      <c r="K117" s="115">
        <f t="shared" si="9"/>
        <v>1017000</v>
      </c>
      <c r="L117" s="134">
        <f t="shared" si="9"/>
        <v>846150</v>
      </c>
      <c r="M117" s="135">
        <f t="shared" si="9"/>
        <v>862471.9</v>
      </c>
      <c r="N117" s="136">
        <f t="shared" si="9"/>
        <v>841000</v>
      </c>
      <c r="O117" s="137">
        <f>SUM(O54:O116)</f>
        <v>968123.95</v>
      </c>
      <c r="P117" s="137">
        <f>SUM(P51:P116)</f>
        <v>769500</v>
      </c>
      <c r="Q117" s="137">
        <f t="shared" ref="Q117:R117" si="10">SUM(Q54:Q116)</f>
        <v>805647.85</v>
      </c>
      <c r="R117" s="137">
        <f t="shared" si="10"/>
        <v>585000</v>
      </c>
    </row>
    <row r="118" ht="15.75" customHeight="1">
      <c r="A118" s="8"/>
      <c r="B118" s="8"/>
      <c r="C118" s="173"/>
      <c r="D118" s="174"/>
      <c r="E118" s="169"/>
      <c r="F118" s="170"/>
      <c r="G118" s="171"/>
      <c r="H118" s="170"/>
      <c r="J118" s="11"/>
      <c r="K118" s="99"/>
      <c r="L118" s="175"/>
      <c r="M118" s="176"/>
      <c r="N118" s="103"/>
      <c r="O118" s="103"/>
      <c r="P118" s="103"/>
      <c r="Q118" s="103"/>
      <c r="R118" s="103"/>
    </row>
    <row r="119" ht="15.75" customHeight="1">
      <c r="A119" s="108" t="s">
        <v>149</v>
      </c>
      <c r="B119" s="177"/>
      <c r="C119" s="178">
        <f t="shared" ref="C119:D119" si="11">C42+C117</f>
        <v>1642325.204</v>
      </c>
      <c r="D119" s="179">
        <f t="shared" si="11"/>
        <v>1826162</v>
      </c>
      <c r="E119" s="82">
        <f>E117+E42+E48</f>
        <v>1543083.988</v>
      </c>
      <c r="F119" s="165">
        <f>F42+F117</f>
        <v>1385464</v>
      </c>
      <c r="G119" s="16">
        <f t="shared" ref="G119:H119" si="12">G42+G48+G117</f>
        <v>1535430.69</v>
      </c>
      <c r="H119" s="165">
        <f t="shared" si="12"/>
        <v>1404886.92</v>
      </c>
      <c r="I119" s="45">
        <f t="shared" ref="I119:J119" si="13">I42+I117</f>
        <v>1506381.17</v>
      </c>
      <c r="J119" s="180">
        <f t="shared" si="13"/>
        <v>1363334.74</v>
      </c>
      <c r="K119" s="115">
        <f>K117+K42</f>
        <v>1559356</v>
      </c>
      <c r="L119" s="175">
        <f t="shared" ref="L119:P119" si="14">L42+L48+L117</f>
        <v>1405750</v>
      </c>
      <c r="M119" s="181">
        <f t="shared" si="14"/>
        <v>1348933.19</v>
      </c>
      <c r="N119" s="136">
        <f t="shared" si="14"/>
        <v>1387100</v>
      </c>
      <c r="O119" s="137">
        <f t="shared" si="14"/>
        <v>1476671.62</v>
      </c>
      <c r="P119" s="137">
        <f t="shared" si="14"/>
        <v>1366740</v>
      </c>
      <c r="Q119" s="137">
        <f>Q117+Q48+Q42</f>
        <v>1422281.59</v>
      </c>
      <c r="R119" s="137">
        <f>R42+R48+R117</f>
        <v>1164879</v>
      </c>
    </row>
    <row r="120" ht="15.75" customHeight="1">
      <c r="A120" s="8" t="s">
        <v>177</v>
      </c>
      <c r="B120" s="8"/>
      <c r="C120" s="167">
        <v>15000.0</v>
      </c>
      <c r="D120" s="168">
        <v>15356.0</v>
      </c>
      <c r="E120" s="169">
        <v>13000.0</v>
      </c>
      <c r="F120" s="170">
        <v>12080.0</v>
      </c>
      <c r="G120" s="171">
        <v>13000.0</v>
      </c>
      <c r="H120" s="170"/>
      <c r="J120" s="11"/>
      <c r="K120" s="99"/>
      <c r="L120" s="175"/>
      <c r="M120" s="176"/>
      <c r="N120" s="103"/>
      <c r="O120" s="103"/>
      <c r="P120" s="103"/>
      <c r="Q120" s="103"/>
      <c r="R120" s="103"/>
    </row>
    <row r="121" ht="15.75" customHeight="1">
      <c r="A121" s="108" t="s">
        <v>150</v>
      </c>
      <c r="B121" s="177"/>
      <c r="C121" s="173">
        <f t="shared" ref="C121:G121" si="15">C22-C119+C120</f>
        <v>249467.756</v>
      </c>
      <c r="D121" s="174">
        <f t="shared" si="15"/>
        <v>1754972</v>
      </c>
      <c r="E121" s="182">
        <f t="shared" si="15"/>
        <v>302149.292</v>
      </c>
      <c r="F121" s="183">
        <f t="shared" si="15"/>
        <v>1377222</v>
      </c>
      <c r="G121" s="184">
        <f t="shared" si="15"/>
        <v>0</v>
      </c>
      <c r="H121" s="183">
        <f t="shared" ref="H121:R121" si="16">H22-H119</f>
        <v>60923.66</v>
      </c>
      <c r="I121" s="185">
        <f t="shared" si="16"/>
        <v>-122361.17</v>
      </c>
      <c r="J121" s="180">
        <f t="shared" si="16"/>
        <v>608420.13</v>
      </c>
      <c r="K121" s="115">
        <f t="shared" si="16"/>
        <v>-34356</v>
      </c>
      <c r="L121" s="175">
        <f t="shared" si="16"/>
        <v>259250</v>
      </c>
      <c r="M121" s="181">
        <f t="shared" si="16"/>
        <v>524452.24</v>
      </c>
      <c r="N121" s="136">
        <f t="shared" si="16"/>
        <v>-12100</v>
      </c>
      <c r="O121" s="137">
        <f t="shared" si="16"/>
        <v>255494.79</v>
      </c>
      <c r="P121" s="137">
        <f t="shared" si="16"/>
        <v>28260</v>
      </c>
      <c r="Q121" s="186">
        <f t="shared" si="16"/>
        <v>-1115727.98</v>
      </c>
      <c r="R121" s="186">
        <f t="shared" si="16"/>
        <v>-414795</v>
      </c>
    </row>
    <row r="122" ht="15.75" customHeight="1">
      <c r="F122" s="16"/>
    </row>
    <row r="123" ht="15.75" customHeight="1">
      <c r="F123" s="16"/>
    </row>
    <row r="124" ht="15.75" customHeight="1">
      <c r="F124" s="16"/>
    </row>
    <row r="125" ht="15.75" customHeight="1">
      <c r="F125" s="16"/>
    </row>
    <row r="126" ht="15.75" customHeight="1">
      <c r="F126" s="16"/>
    </row>
    <row r="127" ht="15.75" customHeight="1">
      <c r="F127" s="16"/>
    </row>
    <row r="128" ht="15.75" customHeight="1">
      <c r="F128" s="16"/>
    </row>
    <row r="129" ht="15.75" customHeight="1">
      <c r="F129" s="16"/>
    </row>
    <row r="130" ht="15.75" customHeight="1">
      <c r="F130" s="16"/>
    </row>
    <row r="131" ht="15.75" customHeight="1">
      <c r="F131" s="16"/>
    </row>
    <row r="132" ht="15.75" customHeight="1">
      <c r="F132" s="16"/>
    </row>
    <row r="133" ht="15.75" customHeight="1">
      <c r="F133" s="16"/>
    </row>
    <row r="134" ht="15.75" customHeight="1">
      <c r="F134" s="16"/>
    </row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2020-02-26T08:13:35Z</dcterms:created>
  <dc:creator>Daglig leder</dc:creator>
</cp:coreProperties>
</file>